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M:\SpareBank 1 Boligkreditt\1. Boligkreditt\Rapportering\Investorrapporter\202512\"/>
    </mc:Choice>
  </mc:AlternateContent>
  <xr:revisionPtr revIDLastSave="0" documentId="13_ncr:1_{5E109E2A-8FB8-42F8-8F49-651F7669EDE7}" xr6:coauthVersionLast="47" xr6:coauthVersionMax="47" xr10:uidLastSave="{00000000-0000-0000-0000-000000000000}"/>
  <bookViews>
    <workbookView xWindow="38280" yWindow="-120" windowWidth="38640" windowHeight="21120" tabRatio="879" activeTab="1" xr2:uid="{00000000-000D-0000-FFFF-FFFF00000000}"/>
  </bookViews>
  <sheets>
    <sheet name="Introduction" sheetId="5" r:id="rId1"/>
    <sheet name="A. HTT General" sheetId="8" r:id="rId2"/>
    <sheet name="B1. HTT Mortgage Assets" sheetId="9" r:id="rId3"/>
    <sheet name="C. HTT Harmonised Glossary" sheetId="12" r:id="rId4"/>
    <sheet name="D. Insert Nat Trans Templ" sheetId="14" r:id="rId5"/>
    <sheet name="F1. Sustainable M data" sheetId="19" r:id="rId6"/>
  </sheets>
  <definedNames>
    <definedName name="_xlnm._FilterDatabase" localSheetId="1" hidden="1">'A. HTT General'!$L$112:$L$126</definedName>
    <definedName name="_xlnm._FilterDatabase" localSheetId="2" hidden="1">'B1. HTT Mortgage Assets'!$A$11:$D$187</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0">Introduction!$B$2:$J$43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3" i="9" l="1"/>
  <c r="C261" i="9" l="1"/>
  <c r="C218" i="8"/>
  <c r="D89" i="8"/>
  <c r="J14" i="14" l="1"/>
  <c r="D238" i="9" l="1"/>
  <c r="D216" i="9"/>
  <c r="C208" i="8"/>
  <c r="C41" i="8"/>
  <c r="C40" i="8"/>
  <c r="C161" i="9" l="1"/>
  <c r="C312" i="8"/>
  <c r="C313" i="8"/>
  <c r="D165" i="8"/>
  <c r="J11" i="14"/>
  <c r="J13" i="14" s="1"/>
  <c r="S10" i="14"/>
  <c r="J15" i="14" l="1"/>
  <c r="L13" i="14"/>
  <c r="M13" i="14"/>
  <c r="K13" i="14"/>
  <c r="K14" i="14" l="1"/>
  <c r="F202" i="19"/>
  <c r="F201" i="19"/>
  <c r="F195" i="19"/>
  <c r="F194" i="19"/>
  <c r="F193" i="19"/>
  <c r="F192" i="19"/>
  <c r="F191" i="19"/>
  <c r="F182" i="19"/>
  <c r="F181" i="19"/>
  <c r="F172" i="19"/>
  <c r="F134" i="19"/>
  <c r="F133" i="19"/>
  <c r="F132" i="19"/>
  <c r="F131" i="19"/>
  <c r="F130" i="19"/>
  <c r="F129" i="19"/>
  <c r="F128" i="19"/>
  <c r="F127" i="19"/>
  <c r="F126" i="19"/>
  <c r="F125" i="19"/>
  <c r="F124" i="19"/>
  <c r="F123" i="19"/>
  <c r="F122" i="19"/>
  <c r="F121" i="19"/>
  <c r="F120" i="19"/>
  <c r="F96" i="19"/>
  <c r="F57" i="19"/>
  <c r="C49" i="19"/>
  <c r="F49" i="19" s="1"/>
  <c r="C26" i="19"/>
  <c r="F181" i="9"/>
  <c r="F180" i="9"/>
  <c r="F174" i="9"/>
  <c r="F173" i="9"/>
  <c r="F172" i="9"/>
  <c r="F171" i="9"/>
  <c r="F170" i="9"/>
  <c r="F162" i="9"/>
  <c r="F161" i="9"/>
  <c r="F160" i="9"/>
  <c r="F114" i="9"/>
  <c r="F113" i="9"/>
  <c r="F112" i="9"/>
  <c r="F111" i="9"/>
  <c r="F110" i="9"/>
  <c r="F109" i="9"/>
  <c r="F108" i="9"/>
  <c r="F107" i="9"/>
  <c r="F106" i="9"/>
  <c r="F105" i="9"/>
  <c r="F104" i="9"/>
  <c r="F103" i="9"/>
  <c r="F102" i="9"/>
  <c r="F101" i="9"/>
  <c r="F100" i="9"/>
  <c r="L14" i="14" l="1"/>
  <c r="M14" i="14" s="1"/>
  <c r="J17" i="14"/>
  <c r="M17" i="14" l="1"/>
  <c r="M15" i="14"/>
  <c r="K17" i="14"/>
  <c r="K15" i="14"/>
  <c r="L17" i="14"/>
  <c r="L15" i="14"/>
  <c r="F99" i="9" l="1"/>
  <c r="D99" i="9"/>
  <c r="C99" i="9"/>
  <c r="C229" i="8"/>
  <c r="C290" i="8" s="1"/>
  <c r="C47" i="8"/>
  <c r="D402" i="19" l="1"/>
  <c r="C402" i="19"/>
  <c r="D382" i="9"/>
  <c r="C382" i="9"/>
  <c r="D366" i="19"/>
  <c r="G354" i="19" s="1"/>
  <c r="C366" i="19"/>
  <c r="F354" i="19" s="1"/>
  <c r="D346" i="9"/>
  <c r="C346" i="9"/>
  <c r="C585" i="9"/>
  <c r="D585" i="9"/>
  <c r="D45" i="8"/>
  <c r="D635" i="19"/>
  <c r="C635" i="19"/>
  <c r="D618" i="9"/>
  <c r="C618" i="9"/>
  <c r="F293" i="8"/>
  <c r="F295" i="8"/>
  <c r="F307"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C389" i="19" s="1"/>
  <c r="D389" i="19" s="1"/>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403" i="19" s="1"/>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65" i="9"/>
  <c r="C365" i="9"/>
  <c r="D328" i="9"/>
  <c r="C328" i="9"/>
  <c r="F359" i="9" l="1"/>
  <c r="C369" i="9"/>
  <c r="C372" i="9" s="1"/>
  <c r="F368" i="9" s="1"/>
  <c r="G360" i="9"/>
  <c r="D369" i="9"/>
  <c r="D372" i="9" s="1"/>
  <c r="G370" i="9" s="1"/>
  <c r="F349" i="19"/>
  <c r="F311" i="9"/>
  <c r="F315" i="9"/>
  <c r="F319" i="9"/>
  <c r="F313" i="9"/>
  <c r="F322" i="9"/>
  <c r="F318" i="9"/>
  <c r="F323" i="9"/>
  <c r="F324" i="9"/>
  <c r="F325" i="9"/>
  <c r="F317" i="9"/>
  <c r="F312" i="9"/>
  <c r="F316" i="9"/>
  <c r="F320" i="9"/>
  <c r="F310" i="9"/>
  <c r="F327" i="9"/>
  <c r="F326" i="9"/>
  <c r="F314" i="9"/>
  <c r="F321" i="9"/>
  <c r="G323" i="9"/>
  <c r="G327" i="9"/>
  <c r="G320" i="9"/>
  <c r="G326" i="9"/>
  <c r="G311" i="9"/>
  <c r="G315" i="9"/>
  <c r="G319" i="9"/>
  <c r="G310" i="9"/>
  <c r="G317" i="9"/>
  <c r="G324" i="9"/>
  <c r="G321" i="9"/>
  <c r="G313" i="9"/>
  <c r="G322" i="9"/>
  <c r="G318" i="9"/>
  <c r="G312" i="9"/>
  <c r="G316" i="9"/>
  <c r="G325" i="9"/>
  <c r="G314"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F238" i="19"/>
  <c r="F364" i="9"/>
  <c r="F360" i="9"/>
  <c r="F362" i="9"/>
  <c r="F358" i="9"/>
  <c r="F564" i="19"/>
  <c r="G251" i="19"/>
  <c r="F273" i="19"/>
  <c r="G361" i="9"/>
  <c r="G238" i="19"/>
  <c r="F472" i="19"/>
  <c r="F485" i="19"/>
  <c r="G358" i="9"/>
  <c r="F363" i="9"/>
  <c r="F36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70" i="9" l="1"/>
  <c r="G369" i="9"/>
  <c r="G368" i="9"/>
  <c r="G371" i="9"/>
  <c r="F371" i="9"/>
  <c r="G328" i="9"/>
  <c r="F328" i="9"/>
  <c r="G618" i="19"/>
  <c r="F392" i="19"/>
  <c r="F365" i="9"/>
  <c r="F385" i="19"/>
  <c r="G587" i="19"/>
  <c r="G599" i="9"/>
  <c r="G598" i="9"/>
  <c r="G600" i="9"/>
  <c r="G597" i="9"/>
  <c r="F597" i="9"/>
  <c r="F599" i="9"/>
  <c r="F598" i="9"/>
  <c r="F600" i="9"/>
  <c r="G385" i="19"/>
  <c r="G365" i="9"/>
  <c r="G392" i="19"/>
  <c r="G602" i="19"/>
  <c r="F602" i="19"/>
  <c r="F587" i="19"/>
  <c r="D567" i="9"/>
  <c r="C567" i="9"/>
  <c r="F372" i="9" l="1"/>
  <c r="G372"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29" i="19"/>
  <c r="F28" i="19" s="1"/>
  <c r="F28" i="9"/>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D295" i="8"/>
  <c r="C291" i="8"/>
  <c r="D293" i="8"/>
  <c r="D307" i="8"/>
  <c r="C295" i="8"/>
  <c r="C293" i="8"/>
  <c r="D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9" i="8"/>
  <c r="F198" i="8" s="1"/>
  <c r="C167" i="8"/>
  <c r="D157" i="8"/>
  <c r="C157" i="8"/>
  <c r="D131" i="8"/>
  <c r="C131" i="8"/>
  <c r="D100" i="8"/>
  <c r="C100" i="8"/>
  <c r="D77" i="8"/>
  <c r="G80" i="8" s="1"/>
  <c r="C77" i="8"/>
  <c r="G142" i="8" l="1"/>
  <c r="G150" i="8"/>
  <c r="G159" i="8"/>
  <c r="G152" i="8"/>
  <c r="G155" i="8"/>
  <c r="G143" i="8"/>
  <c r="G151" i="8"/>
  <c r="G160" i="8"/>
  <c r="G144" i="8"/>
  <c r="G161" i="8"/>
  <c r="G147" i="8"/>
  <c r="G156" i="8"/>
  <c r="G158" i="8"/>
  <c r="G145" i="8"/>
  <c r="G153" i="8"/>
  <c r="G162" i="8"/>
  <c r="G146" i="8"/>
  <c r="G154" i="8"/>
  <c r="G148" i="8"/>
  <c r="G149" i="8"/>
  <c r="F142" i="8"/>
  <c r="F150" i="8"/>
  <c r="F147" i="8"/>
  <c r="F151" i="8"/>
  <c r="F160" i="8"/>
  <c r="F149" i="8"/>
  <c r="F162" i="8"/>
  <c r="F159" i="8"/>
  <c r="F143" i="8"/>
  <c r="F155" i="8"/>
  <c r="F145" i="8"/>
  <c r="F158" i="8"/>
  <c r="F154" i="8"/>
  <c r="F144" i="8"/>
  <c r="F148" i="8"/>
  <c r="F152" i="8"/>
  <c r="F156" i="8"/>
  <c r="F161" i="8"/>
  <c r="F153" i="8"/>
  <c r="F146" i="8"/>
  <c r="F117" i="8"/>
  <c r="F121" i="8"/>
  <c r="F123" i="8"/>
  <c r="F124" i="8"/>
  <c r="F133" i="8"/>
  <c r="F119" i="8"/>
  <c r="F129" i="8"/>
  <c r="F118" i="8"/>
  <c r="F125" i="8"/>
  <c r="F134" i="8"/>
  <c r="F120" i="8"/>
  <c r="F132" i="8"/>
  <c r="F126" i="8"/>
  <c r="F135" i="8"/>
  <c r="F122" i="8"/>
  <c r="F127" i="8"/>
  <c r="F136" i="8"/>
  <c r="F128" i="8"/>
  <c r="F130"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G131" i="8"/>
  <c r="F18" i="19"/>
  <c r="F167" i="8"/>
  <c r="F77" i="8"/>
  <c r="F100" i="8"/>
  <c r="F208"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<sst xmlns="http://schemas.openxmlformats.org/spreadsheetml/2006/main" count="3623" uniqueCount="2103">
  <si>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</si>
  <si>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</si>
  <si>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</si>
  <si>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</si>
  <si>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</si>
  <si>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</si>
  <si>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</si>
  <si>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</si>
  <si>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</si>
  <si>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</si>
  <si>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</si>
  <si>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</si>
  <si>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</si>
  <si>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</si>
  <si>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</si>
  <si>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</si>
  <si>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</si>
  <si>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</si>
  <si>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</si>
  <si>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</si>
  <si>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</si>
  <si>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</si>
  <si>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</si>
  <si>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</si>
  <si>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</si>
  <si>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</si>
  <si>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</si>
  <si>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</si>
  <si>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</si>
  <si>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</si>
  <si>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</si>
  <si>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</si>
  <si>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</si>
  <si>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</si>
  <si>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</si>
  <si>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</si>
  <si>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</si>
  <si>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</si>
  <si>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</si>
  <si>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</si>
  <si>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</si>
  <si>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</si>
  <si>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</si>
  <si>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</si>
  <si>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</si>
  <si>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</si>
  <si>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</si>
  <si>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</si>
  <si>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</si>
  <si>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</si>
  <si>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</si>
  <si>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</si>
  <si>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</si>
  <si>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</si>
  <si>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</si>
  <si>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</si>
  <si>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</si>
  <si>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</si>
  <si>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</si>
  <si>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</si>
  <si>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</si>
  <si>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</si>
  <si>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</si>
  <si>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</si>
  <si>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</si>
  <si>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</si>
  <si>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</si>
  <si>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</si>
  <si>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</si>
  <si>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</si>
  <si>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</si>
  <si>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</si>
  <si>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</si>
  <si>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</si>
  <si>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</si>
  <si>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</si>
  <si>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</si>
  <si>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</si>
  <si>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</si>
  <si>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</si>
  <si>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</si>
  <si>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</si>
  <si>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</si>
  <si>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</si>
  <si>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</si>
  <si>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</si>
  <si>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</si>
  <si>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</si>
  <si>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</si>
  <si>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</si>
  <si>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</si>
  <si>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</si>
  <si>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</si>
  <si>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</si>
  <si>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</si>
  <si>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</si>
  <si>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</si>
  <si>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</si>
  <si>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</si>
  <si>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</si>
  <si>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</si>
  <si>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</si>
  <si>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</si>
  <si>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</si>
  <si>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</si>
  <si>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</si>
  <si>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</si>
  <si>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</si>
  <si>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</si>
  <si>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</si>
  <si>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</si>
  <si>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</si>
  <si>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</si>
  <si>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</si>
  <si>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</si>
  <si>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</si>
  <si>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</si>
  <si>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</si>
  <si>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</si>
  <si>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</si>
  <si>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</si>
  <si>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</si>
  <si>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</si>
  <si>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</si>
  <si>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</si>
  <si>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</si>
  <si>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</si>
  <si>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</si>
  <si>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</si>
  <si>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</si>
  <si>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</si>
  <si>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</si>
  <si>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</si>
  <si>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</si>
  <si>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</si>
  <si>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</si>
  <si>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</si>
  <si>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</si>
  <si>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</si>
  <si>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</si>
  <si>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</si>
  <si>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</si>
  <si>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</si>
  <si>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</si>
  <si>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</si>
  <si>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</si>
  <si>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</si>
  <si>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</si>
  <si>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</si>
  <si>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</si>
  <si>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</si>
  <si>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</si>
  <si>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</si>
  <si>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</si>
  <si>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</si>
  <si>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</si>
  <si>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</si>
  <si>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</si>
  <si>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</si>
  <si>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</si>
  <si>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</si>
  <si>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</si>
  <si>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</si>
  <si>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</si>
  <si>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</si>
  <si>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</si>
  <si>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</si>
  <si>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</si>
  <si>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</si>
  <si>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</si>
  <si>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</si>
  <si>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</si>
  <si>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</si>
  <si>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</si>
  <si>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</si>
  <si>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</si>
  <si>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</si>
  <si>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</si>
  <si>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</si>
  <si>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</si>
  <si>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</si>
  <si>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</si>
  <si>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</si>
  <si>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</si>
  <si>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</si>
  <si>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</si>
  <si>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</si>
  <si>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</si>
  <si>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</si>
  <si>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</si>
  <si>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</si>
  <si>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</si>
  <si>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</si>
  <si>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</si>
  <si>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</si>
  <si>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</si>
  <si>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</si>
  <si>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</si>
  <si>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</si>
  <si>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</si>
  <si>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</si>
  <si>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</si>
  <si>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</si>
  <si>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</si>
  <si>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</si>
  <si>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</si>
  <si>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</si>
  <si>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</si>
  <si>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</si>
  <si>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</si>
  <si>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</si>
  <si>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</si>
  <si>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</si>
  <si>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</si>
  <si>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</si>
  <si>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</si>
  <si>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</si>
  <si>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</si>
  <si>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</si>
  <si>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</si>
  <si>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</si>
  <si>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</si>
  <si>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</si>
  <si>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</si>
  <si>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</si>
  <si>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</si>
  <si>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</si>
  <si>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</si>
  <si>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</si>
  <si>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</si>
  <si>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</si>
  <si>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</si>
  <si>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</si>
  <si>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</si>
  <si>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</si>
  <si>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</si>
  <si>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</si>
  <si>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</si>
  <si>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</si>
  <si>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</si>
  <si>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</si>
  <si>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</si>
  <si>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</si>
  <si>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</si>
  <si>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</si>
  <si>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</si>
  <si>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</si>
  <si>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</si>
  <si>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</si>
  <si>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</si>
  <si>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</si>
  <si>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</si>
  <si>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</si>
  <si>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</si>
  <si>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</si>
  <si>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</si>
  <si>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</si>
  <si>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</si>
  <si>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</si>
  <si>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</si>
  <si>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</si>
  <si>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</si>
  <si>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</si>
  <si>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</si>
  <si>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</si>
  <si>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</si>
  <si>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</si>
  <si>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</si>
  <si>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</si>
  <si>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</si>
  <si>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</si>
  <si>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</si>
  <si>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</si>
  <si>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</si>
  <si>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</si>
  <si>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</si>
  <si>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</si>
  <si>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</si>
  <si>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</si>
  <si>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</si>
  <si>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</si>
  <si>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</si>
  <si>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</si>
  <si>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</si>
  <si>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</si>
  <si>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</si>
  <si>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</si>
  <si>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</si>
  <si>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</si>
  <si>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</si>
  <si>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</si>
  <si>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</si>
  <si>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</si>
  <si>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</si>
  <si>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</si>
  <si>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</si>
  <si>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</si>
  <si>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</si>
  <si>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</si>
  <si>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</si>
  <si>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</si>
  <si>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</si>
  <si>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</si>
  <si>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</si>
  <si>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</si>
  <si>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</si>
  <si>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</si>
  <si>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</si>
  <si>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</si>
  <si>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</si>
  <si>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</si>
  <si>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</si>
  <si>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</si>
  <si>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</si>
  <si>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</si>
  <si>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</si>
  <si>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</si>
  <si>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</si>
  <si>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</si>
  <si>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</si>
  <si>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</si>
  <si>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</si>
  <si>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</si>
  <si>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</si>
  <si>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</si>
  <si>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</si>
  <si>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</si>
  <si>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</si>
  <si>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</si>
  <si>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</si>
  <si>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</si>
  <si>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</si>
  <si>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</si>
  <si>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</si>
  <si>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</si>
  <si>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</si>
  <si>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</si>
  <si>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</si>
  <si>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</si>
  <si>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</si>
  <si>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</si>
  <si>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</si>
  <si>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</si>
  <si>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</si>
  <si>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</si>
  <si>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</si>
  <si>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</si>
  <si>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</si>
  <si>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</si>
  <si>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</si>
  <si>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</si>
  <si>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</si>
  <si>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</si>
  <si>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</si>
  <si>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</si>
  <si>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</si>
  <si>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</si>
  <si>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</si>
  <si>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</si>
  <si>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</si>
  <si>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</si>
  <si>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</si>
  <si>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</si>
  <si>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</si>
  <si>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</si>
  <si>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</si>
  <si>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</si>
  <si>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</si>
  <si>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</si>
  <si>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</si>
  <si>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</si>
  <si>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</si>
  <si>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</si>
  <si>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</si>
  <si>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</si>
  <si>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</si>
  <si>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</si>
  <si>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</si>
  <si>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</si>
  <si>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</si>
  <si>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</si>
  <si>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</si>
  <si>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</si>
  <si>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</si>
  <si>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</si>
  <si>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</si>
  <si>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</si>
  <si>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</si>
  <si>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</si>
  <si>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</si>
  <si>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</si>
  <si>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</si>
  <si>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</si>
  <si>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</si>
  <si>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</si>
  <si>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</si>
  <si>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</si>
  <si>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</si>
  <si>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</si>
  <si>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</si>
  <si>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</si>
  <si>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</si>
  <si>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</si>
  <si>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</si>
  <si>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</si>
  <si>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</si>
  <si>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</si>
  <si>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</si>
  <si>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</si>
  <si>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</si>
  <si>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</si>
  <si>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</si>
  <si>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</si>
  <si>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</si>
  <si>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</si>
  <si>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</si>
  <si>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</si>
  <si>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</si>
  <si>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</si>
  <si>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</si>
  <si>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</si>
  <si>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</si>
  <si>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</si>
  <si>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</si>
  <si>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</si>
  <si>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</si>
  <si>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</si>
  <si>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</si>
  <si>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</si>
  <si>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</si>
  <si>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</si>
  <si>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</si>
  <si>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</si>
  <si>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</si>
  <si>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</si>
  <si>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</si>
  <si>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</si>
  <si>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</si>
  <si>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</si>
  <si>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</si>
  <si>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</si>
  <si>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</si>
  <si>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</si>
  <si>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</si>
  <si>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</si>
  <si>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</si>
  <si>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</si>
  <si>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</si>
  <si>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</si>
  <si>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</si>
  <si>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</si>
  <si>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</si>
  <si>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</si>
  <si>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</si>
  <si>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</si>
  <si>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</si>
  <si>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</si>
  <si>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</si>
  <si>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</si>
  <si>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</si>
  <si>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</si>
  <si>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</si>
  <si>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</si>
  <si>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</si>
  <si>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</si>
  <si>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</si>
  <si>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</si>
  <si>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</si>
  <si>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</si>
  <si>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</si>
  <si>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</si>
  <si>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</si>
  <si>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</si>
  <si>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</si>
  <si>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</si>
  <si>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</si>
  <si>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</si>
  <si>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</si>
  <si>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</si>
  <si>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</si>
  <si>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</si>
  <si>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</si>
  <si>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</si>
  <si>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</si>
  <si>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</si>
  <si>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</si>
  <si>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</si>
  <si>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</si>
  <si>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</si>
  <si>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</si>
  <si>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</si>
  <si>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</si>
  <si>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</si>
  <si>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</si>
  <si>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</si>
  <si>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</si>
  <si>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</si>
  <si>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</si>
  <si>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</si>
  <si>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</si>
  <si>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</si>
  <si>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</si>
  <si>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</si>
  <si>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</si>
  <si>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</si>
  <si>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</si>
  <si>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</si>
  <si>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</si>
  <si>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</si>
  <si>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</si>
  <si>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</si>
  <si>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</si>
  <si>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</si>
  <si>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</si>
  <si>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</si>
  <si>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</si>
  <si>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</si>
  <si>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</si>
  <si>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</si>
  <si>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</si>
  <si>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</si>
  <si>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</si>
  <si>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</si>
  <si>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</si>
  <si>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</si>
  <si>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</si>
  <si>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</si>
  <si>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</si>
  <si>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</si>
  <si>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</si>
  <si>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</si>
  <si>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</si>
  <si>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</si>
  <si>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</si>
  <si>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</si>
  <si>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</si>
  <si>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</si>
  <si>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</si>
  <si>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</si>
  <si>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</si>
  <si>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</si>
  <si>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</si>
  <si>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</si>
  <si>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</si>
  <si>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</si>
  <si>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</si>
  <si>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</si>
  <si>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</si>
  <si>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</si>
  <si>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</si>
  <si>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</si>
  <si>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</si>
  <si>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</si>
  <si>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</si>
  <si>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</si>
  <si>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</si>
  <si>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</si>
  <si>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</si>
  <si>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</si>
  <si>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</si>
  <si>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</si>
  <si>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</si>
  <si>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</si>
  <si>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</si>
  <si>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</si>
  <si>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</si>
  <si>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</si>
  <si>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</si>
  <si>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</si>
  <si>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</si>
  <si>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</si>
  <si>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</si>
  <si>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</si>
  <si>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</si>
  <si>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</si>
  <si>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</si>
  <si>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</si>
  <si>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</si>
  <si>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</si>
  <si>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</si>
  <si>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</si>
  <si>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</si>
  <si>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</si>
  <si>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</si>
  <si>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</si>
  <si>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</si>
  <si>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</si>
  <si>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</si>
  <si>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</si>
  <si>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</si>
  <si>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</si>
  <si>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</si>
  <si>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</si>
  <si>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</si>
  <si>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</si>
  <si>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</si>
  <si>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</si>
  <si>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</si>
  <si>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</si>
  <si>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</si>
  <si>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</si>
  <si>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</si>
  <si>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</si>
  <si>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</si>
  <si>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</si>
  <si>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</si>
  <si>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</si>
  <si>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</si>
  <si>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</si>
  <si>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</si>
  <si>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</si>
  <si>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</si>
  <si>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</si>
  <si>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</si>
  <si>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</si>
  <si>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</si>
  <si>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</si>
  <si>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</si>
  <si>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</si>
  <si>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</si>
  <si>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</si>
  <si>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</si>
  <si>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</si>
  <si>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</si>
  <si>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</si>
  <si>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</si>
  <si>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</si>
  <si>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</si>
  <si>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</si>
  <si>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</si>
  <si>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</si>
  <si>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</si>
  <si>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</si>
  <si>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</si>
  <si>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</si>
  <si>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</si>
  <si>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</si>
  <si>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</si>
  <si>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</si>
  <si>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</si>
  <si>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</si>
  <si>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</si>
  <si>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</si>
  <si>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</si>
  <si>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</si>
  <si>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</si>
  <si>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</si>
  <si>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</si>
  <si>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</si>
  <si>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</si>
  <si>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</si>
  <si>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</si>
  <si>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</si>
  <si>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</si>
  <si>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</si>
  <si>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</si>
  <si>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</si>
  <si>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</si>
  <si>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</si>
  <si>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</si>
  <si>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</si>
  <si>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</si>
  <si>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</si>
  <si>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</si>
  <si>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</si>
  <si>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</si>
  <si>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</si>
  <si>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</si>
  <si>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</si>
  <si>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</si>
  <si>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</si>
  <si>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</si>
  <si>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</si>
  <si>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</si>
  <si>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</si>
  <si>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</si>
  <si>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</si>
  <si>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</si>
  <si>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</si>
  <si>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</si>
  <si>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</si>
  <si>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</si>
  <si>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</si>
  <si>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</si>
  <si>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</si>
  <si>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</si>
  <si>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</si>
  <si>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</si>
  <si>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</si>
  <si>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</si>
  <si>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</si>
  <si>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</si>
  <si>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</si>
  <si>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</si>
  <si>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</si>
  <si>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</si>
  <si>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</si>
  <si>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</si>
  <si>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</si>
  <si>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</si>
  <si>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</si>
  <si>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</si>
  <si>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</si>
  <si>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</si>
  <si>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</si>
  <si>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</si>
  <si>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</si>
  <si>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</si>
  <si>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</si>
  <si>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</si>
  <si>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</si>
  <si>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</si>
  <si>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</si>
  <si>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</si>
  <si>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</si>
  <si>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</si>
  <si>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</si>
  <si>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</si>
  <si>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</si>
  <si>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</si>
  <si>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</si>
  <si>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</si>
  <si>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</si>
  <si>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</si>
  <si>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</si>
  <si>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</si>
  <si>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</si>
  <si>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</si>
  <si>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</si>
  <si>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</si>
  <si>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</si>
  <si>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</si>
  <si>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</si>
  <si>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</si>
  <si>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</si>
  <si>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</si>
  <si>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</si>
  <si>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</si>
  <si>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</si>
  <si>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</si>
  <si>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</si>
  <si>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</si>
  <si>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</si>
  <si>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</si>
  <si>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</si>
  <si>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</si>
  <si>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</si>
  <si>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</si>
  <si>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</si>
  <si>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</si>
  <si>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</si>
  <si>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</si>
  <si>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</si>
  <si>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</si>
  <si>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</si>
  <si>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</si>
  <si>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</si>
  <si>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</si>
  <si>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</si>
  <si>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</si>
  <si>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</si>
  <si>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</si>
  <si>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</si>
  <si>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</si>
  <si>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</si>
  <si>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</si>
  <si>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</si>
  <si>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</si>
  <si>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</si>
  <si>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</si>
  <si>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</si>
  <si>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</si>
  <si>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Total Cover Assets</t>
  </si>
  <si>
    <t>Exposures to/guaranteed by Supranational, Sovereign, Agency (SSA)</t>
  </si>
  <si>
    <t>Agricultural</t>
  </si>
  <si>
    <t>1st lien / No prior ranks</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</si>
  <si>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</si>
  <si>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</si>
  <si>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</si>
  <si>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</si>
  <si>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</si>
  <si>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</si>
  <si>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</si>
  <si>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</si>
  <si>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</si>
  <si>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</si>
  <si>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</si>
  <si>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</si>
  <si>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</si>
  <si>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</si>
  <si>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</si>
  <si>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</si>
  <si>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</si>
  <si>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</si>
  <si>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</si>
  <si>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</si>
  <si>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</si>
  <si>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</si>
  <si>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</si>
  <si>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</si>
  <si>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</si>
  <si>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</si>
  <si>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</si>
  <si>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</si>
  <si>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</si>
  <si>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</si>
  <si>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</si>
  <si>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</si>
  <si>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</si>
  <si>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</si>
  <si>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</si>
  <si>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</si>
  <si>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</si>
  <si>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</si>
  <si>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</si>
  <si>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</si>
  <si>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</si>
  <si>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</si>
  <si>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</si>
  <si>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</si>
  <si>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</si>
  <si>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</si>
  <si>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</si>
  <si>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</si>
  <si>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</si>
  <si>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</si>
  <si>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</si>
  <si>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</si>
  <si>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</si>
  <si>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</si>
  <si>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</si>
  <si>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</si>
  <si>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</si>
  <si>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</si>
  <si>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</si>
  <si>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</si>
  <si>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</si>
  <si>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</si>
  <si>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</si>
  <si>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</si>
  <si>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</si>
  <si>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</si>
  <si>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</si>
  <si>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</si>
  <si>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</si>
  <si>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</si>
  <si>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</si>
  <si>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</si>
  <si>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</si>
  <si>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</si>
  <si>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</si>
  <si>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</si>
  <si>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</si>
  <si>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</si>
  <si>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</si>
  <si>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</si>
  <si>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</si>
  <si>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</si>
  <si>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</si>
  <si>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</si>
  <si>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</si>
  <si>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</si>
  <si>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</si>
  <si>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</si>
  <si>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</si>
  <si>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</si>
  <si>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</si>
  <si>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</si>
  <si>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</si>
  <si>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</si>
  <si>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</si>
  <si>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</si>
  <si>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</si>
  <si>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</si>
  <si>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</si>
  <si>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</si>
  <si>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</si>
  <si>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</si>
  <si>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</si>
  <si>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</si>
  <si>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</si>
  <si>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</si>
  <si>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</si>
  <si>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</si>
  <si>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</si>
  <si>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</si>
  <si>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</si>
  <si>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</si>
  <si>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</si>
  <si>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</si>
  <si>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</si>
  <si>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</si>
  <si>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</si>
  <si>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</si>
  <si>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</si>
  <si>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</si>
  <si>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</si>
  <si>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</si>
  <si>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</si>
  <si>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</si>
  <si>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</si>
  <si>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</si>
  <si>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</si>
  <si>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</si>
  <si>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</si>
  <si>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</si>
  <si>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</si>
  <si>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</si>
  <si>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</si>
  <si>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</si>
  <si>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</si>
  <si>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</si>
  <si>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</si>
  <si>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</si>
  <si>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</si>
  <si>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</si>
  <si>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</si>
  <si>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</si>
  <si>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</si>
  <si>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</si>
  <si>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</si>
  <si>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</si>
  <si>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</si>
  <si>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</si>
  <si>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</si>
  <si>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</si>
  <si>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</si>
  <si>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</si>
  <si>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</si>
  <si>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</si>
  <si>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</si>
  <si>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</si>
  <si>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</si>
  <si>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</si>
  <si>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</si>
  <si>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</si>
  <si>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</si>
  <si>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</si>
  <si>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</si>
  <si>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</si>
  <si>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</si>
  <si>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</si>
  <si>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</si>
  <si>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</si>
  <si>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</si>
  <si>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</si>
  <si>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</si>
  <si>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</si>
  <si>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</si>
  <si>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</si>
  <si>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</si>
  <si>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</si>
  <si>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</si>
  <si>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</si>
  <si>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</si>
  <si>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</si>
  <si>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</si>
  <si>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</si>
  <si>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</si>
  <si>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</si>
  <si>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</si>
  <si>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</si>
  <si>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</si>
  <si>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</si>
  <si>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</si>
  <si>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</si>
  <si>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</si>
  <si>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</si>
  <si>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</si>
  <si>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</si>
  <si>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</si>
  <si>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</si>
  <si>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</si>
  <si>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</si>
  <si>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</si>
  <si>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</si>
  <si>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</si>
  <si>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</si>
  <si>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</si>
  <si>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</si>
  <si>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</si>
  <si>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</si>
  <si>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</si>
  <si>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</si>
  <si>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</si>
  <si>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</si>
  <si>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</si>
  <si>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</si>
  <si>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</si>
  <si>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</si>
  <si>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</si>
  <si>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</si>
  <si>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</si>
  <si>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</si>
  <si>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</si>
  <si>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</si>
  <si>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</si>
  <si>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</si>
  <si>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</si>
  <si>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</si>
  <si>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</si>
  <si>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</si>
  <si>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</si>
  <si>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</si>
  <si>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</si>
  <si>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</si>
  <si>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</si>
  <si>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</si>
  <si>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</si>
  <si>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</si>
  <si>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</si>
  <si>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</si>
  <si>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</si>
  <si>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</si>
  <si>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</si>
  <si>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</si>
  <si>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</si>
  <si>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</si>
  <si>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</si>
  <si>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</si>
  <si>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</si>
  <si>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</si>
  <si>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</si>
  <si>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</si>
  <si>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</si>
  <si>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</si>
  <si>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</si>
  <si>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</si>
  <si>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</si>
  <si>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</si>
  <si>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</si>
  <si>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</si>
  <si>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</si>
  <si>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</si>
  <si>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</si>
  <si>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</si>
  <si>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</si>
  <si>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</si>
  <si>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</si>
  <si>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</si>
  <si>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</si>
  <si>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</si>
  <si>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</si>
  <si>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</si>
  <si>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</si>
  <si>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</si>
  <si>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</si>
  <si>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</si>
  <si>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</si>
  <si>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</si>
  <si>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</si>
  <si>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</si>
  <si>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</si>
  <si>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</si>
  <si>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</si>
  <si>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</si>
  <si>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</si>
  <si>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</si>
  <si>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</si>
  <si>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</si>
  <si>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</si>
  <si>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</si>
  <si>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</si>
  <si>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</si>
  <si>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</si>
  <si>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</si>
  <si>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</si>
  <si>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</si>
  <si>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</si>
  <si>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</si>
  <si>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</si>
  <si>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</si>
  <si>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</si>
  <si>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</si>
  <si>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</si>
  <si>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</si>
  <si>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</si>
  <si>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</si>
  <si>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</si>
  <si>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</si>
  <si>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</si>
  <si>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</si>
  <si>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</si>
  <si>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</si>
  <si>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</si>
  <si>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</si>
  <si>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</si>
  <si>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</si>
  <si>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</si>
  <si>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</si>
  <si>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</si>
  <si>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</si>
  <si>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</si>
  <si>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</si>
  <si>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</si>
  <si>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</si>
  <si>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</si>
  <si>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</si>
  <si>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</si>
  <si>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</si>
  <si>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</si>
  <si>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</si>
  <si>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</si>
  <si>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</si>
  <si>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</si>
  <si>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</si>
  <si>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</si>
  <si>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</si>
  <si>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</si>
  <si>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</si>
  <si>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</si>
  <si>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</si>
  <si>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</si>
  <si>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</si>
  <si>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</si>
  <si>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</si>
  <si>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</si>
  <si>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</si>
  <si>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</si>
  <si>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</si>
  <si>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</si>
  <si>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</si>
  <si>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</si>
  <si>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</si>
  <si>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</si>
  <si>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</si>
  <si>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</si>
  <si>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</si>
  <si>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</si>
  <si>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</si>
  <si>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</si>
  <si>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</si>
  <si>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</si>
  <si>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</si>
  <si>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</si>
  <si>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</si>
  <si>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</si>
  <si>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</si>
  <si>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</si>
  <si>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</si>
  <si>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</si>
  <si>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</si>
  <si>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</si>
  <si>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</si>
  <si>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</si>
  <si>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</si>
  <si>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</si>
  <si>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</si>
  <si>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</si>
  <si>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</si>
  <si>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</si>
  <si>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</si>
  <si>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</si>
  <si>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</si>
  <si>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</si>
  <si>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</si>
  <si>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</si>
  <si>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</si>
  <si>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</si>
  <si>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</si>
  <si>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</si>
  <si>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</si>
  <si>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</si>
  <si>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</si>
  <si>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</si>
  <si>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</si>
  <si>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</si>
  <si>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</si>
  <si>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</si>
  <si>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</si>
  <si>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</si>
  <si>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</si>
  <si>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</si>
  <si>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</si>
  <si>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</si>
  <si>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</si>
  <si>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</si>
  <si>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</si>
  <si>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</si>
  <si>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</si>
  <si>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</si>
  <si>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</si>
  <si>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</si>
  <si>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</si>
  <si>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</si>
  <si>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</si>
  <si>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</si>
  <si>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</si>
  <si>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</si>
  <si>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</si>
  <si>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</si>
  <si>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</si>
  <si>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</si>
  <si>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</si>
  <si>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</si>
  <si>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</si>
  <si>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</si>
  <si>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</si>
  <si>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</si>
  <si>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</si>
  <si>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</si>
  <si>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</si>
  <si>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</si>
  <si>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</si>
  <si>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</si>
  <si>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</si>
  <si>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</si>
  <si>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</si>
  <si>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</si>
  <si>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</si>
  <si>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</si>
  <si>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</si>
  <si>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</si>
  <si>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</si>
  <si>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</si>
  <si>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</si>
  <si>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</si>
  <si>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</si>
  <si>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</si>
  <si>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</si>
  <si>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</si>
  <si>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</si>
  <si>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</si>
  <si>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</si>
  <si>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</si>
  <si>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</si>
  <si>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</si>
  <si>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</si>
  <si>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</si>
  <si>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</si>
  <si>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</si>
  <si>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</si>
  <si>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</si>
  <si>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</si>
  <si>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</si>
  <si>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</si>
  <si>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</si>
  <si>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</si>
  <si>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</si>
  <si>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</si>
  <si>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</si>
  <si>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</si>
  <si>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</si>
  <si>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</si>
  <si>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</si>
  <si>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</si>
  <si>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</si>
  <si>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</si>
  <si>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</si>
  <si>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</si>
  <si>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</si>
  <si>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</si>
  <si>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</si>
  <si>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</si>
  <si>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</si>
  <si>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</si>
  <si>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</si>
  <si>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</si>
  <si>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</si>
  <si>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</si>
  <si>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</si>
  <si>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</si>
  <si>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</si>
  <si>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</si>
  <si>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</si>
  <si>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</si>
  <si>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</si>
  <si>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</si>
  <si>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</si>
  <si>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</si>
  <si>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</si>
  <si>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</si>
  <si>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</si>
  <si>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</si>
  <si>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</si>
  <si>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</si>
  <si>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</si>
  <si>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</si>
  <si>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</si>
  <si>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</si>
  <si>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</si>
  <si>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</si>
  <si>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</si>
  <si>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</si>
  <si>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</si>
  <si>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</si>
  <si>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</si>
  <si>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</si>
  <si>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</si>
  <si>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</si>
  <si>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</si>
  <si>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</si>
  <si>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</si>
  <si>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</si>
  <si>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</si>
  <si>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</si>
  <si>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</si>
  <si>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</si>
  <si>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</si>
  <si>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</si>
  <si>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</si>
  <si>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</si>
  <si>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</si>
  <si>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</si>
  <si>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</si>
  <si>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</si>
  <si>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</si>
  <si>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</si>
  <si>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</si>
  <si>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</si>
  <si>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</si>
  <si>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</si>
  <si>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</si>
  <si>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</si>
  <si>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</si>
  <si>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</si>
  <si>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</si>
  <si>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</si>
  <si>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</si>
  <si>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</si>
  <si>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</si>
  <si>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</si>
  <si>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</si>
  <si>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</si>
  <si>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</si>
  <si>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</si>
  <si>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</si>
  <si>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</si>
  <si>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</si>
  <si>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</si>
  <si>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</si>
  <si>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</si>
  <si>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</si>
  <si>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</si>
  <si>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</si>
  <si>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</si>
  <si>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</si>
  <si>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</si>
  <si>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</si>
  <si>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</si>
  <si>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</si>
  <si>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</si>
  <si>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</si>
  <si>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</si>
  <si>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</si>
  <si>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</si>
  <si>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</si>
  <si>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</si>
  <si>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</si>
  <si>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</si>
  <si>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</si>
  <si>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</si>
  <si>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</si>
  <si>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</si>
  <si>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</si>
  <si>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</si>
  <si>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</si>
  <si>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</si>
  <si>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</si>
  <si>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</si>
  <si>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</si>
  <si>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</si>
  <si>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</si>
  <si>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</si>
  <si>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</si>
  <si>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</si>
  <si>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</si>
  <si>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</si>
  <si>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</si>
  <si>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</si>
  <si>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</si>
  <si>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</si>
  <si>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</si>
  <si>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</si>
  <si>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</si>
  <si>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</si>
  <si>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</si>
  <si>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</si>
  <si>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</si>
  <si>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</si>
  <si>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</si>
  <si>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</si>
  <si>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</si>
  <si>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</si>
  <si>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</si>
  <si>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</si>
  <si>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</si>
  <si>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</si>
  <si>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</si>
  <si>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</si>
  <si>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</si>
  <si>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</si>
  <si>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</si>
  <si>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</si>
  <si>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</si>
  <si>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</si>
  <si>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</si>
  <si>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</si>
  <si>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</si>
  <si>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</si>
  <si>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</si>
  <si>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</si>
  <si>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</si>
  <si>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</si>
  <si>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</si>
  <si>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</si>
  <si>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</si>
  <si>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</si>
  <si>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</si>
  <si>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</si>
  <si>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</si>
  <si>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</si>
  <si>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</si>
  <si>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</si>
  <si>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</si>
  <si>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</si>
  <si>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</si>
  <si>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</si>
  <si>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</si>
  <si>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</si>
  <si>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</si>
  <si>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</si>
  <si>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</si>
  <si>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</si>
  <si>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</si>
  <si>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</si>
  <si>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</si>
  <si>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</si>
  <si>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</si>
  <si>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</si>
  <si>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</si>
  <si>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</si>
  <si>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</si>
  <si>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</si>
  <si>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</si>
  <si>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</si>
  <si>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</si>
  <si>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</si>
  <si>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</si>
  <si>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</si>
  <si>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</si>
  <si>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</si>
  <si>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</si>
  <si>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</si>
  <si>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</si>
  <si>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</si>
  <si>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</si>
  <si>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</si>
  <si>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</si>
  <si>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</si>
  <si>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</si>
  <si>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</si>
  <si>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</si>
  <si>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</si>
  <si>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</si>
  <si>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</si>
  <si>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</si>
  <si>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</si>
  <si>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</si>
  <si>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</si>
  <si>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</si>
  <si>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</si>
  <si>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</si>
  <si>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</si>
  <si>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</si>
  <si>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</si>
  <si>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</si>
  <si>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</si>
  <si>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</si>
  <si>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</si>
  <si>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</si>
  <si>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</si>
  <si>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</si>
  <si>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</si>
  <si>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</si>
  <si>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</si>
  <si>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</si>
  <si>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</si>
  <si>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</si>
  <si>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</si>
  <si>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</si>
  <si>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</si>
  <si>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</si>
  <si>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</si>
  <si>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</si>
  <si>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</si>
  <si>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</si>
  <si>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</si>
  <si>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</si>
  <si>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</si>
  <si>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</si>
  <si>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</si>
  <si>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</si>
  <si>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</si>
  <si>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</si>
  <si>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</si>
  <si>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</si>
  <si>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</si>
  <si>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</si>
  <si>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</si>
  <si>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</si>
  <si>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</si>
  <si>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</si>
  <si>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</si>
  <si>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</si>
  <si>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</si>
  <si>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</si>
  <si>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</si>
  <si>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</si>
  <si>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</si>
  <si>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</si>
  <si>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</si>
  <si>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</si>
  <si>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</si>
  <si>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</si>
  <si>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</si>
  <si>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</si>
  <si>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</si>
  <si>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</si>
  <si>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</si>
  <si>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</si>
  <si>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</si>
  <si>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</si>
  <si>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</si>
  <si>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</si>
  <si>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</si>
  <si>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</si>
  <si>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</si>
  <si>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</si>
  <si>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</si>
  <si>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</si>
  <si>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</si>
  <si>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</si>
  <si>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</si>
  <si>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</si>
  <si>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</si>
  <si>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</si>
  <si>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</si>
  <si>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</si>
  <si>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</si>
  <si>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</si>
  <si>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</si>
  <si>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</si>
  <si>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</si>
  <si>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</si>
  <si>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</si>
  <si>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</si>
  <si>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</si>
  <si>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</si>
  <si>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</si>
  <si>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</si>
  <si>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</si>
  <si>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</si>
  <si>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</si>
  <si>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</si>
  <si>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</si>
  <si>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</si>
  <si>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</si>
  <si>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</si>
  <si>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</si>
  <si>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</si>
  <si>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</si>
  <si>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</si>
  <si>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</si>
  <si>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</si>
  <si>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</si>
  <si>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</si>
  <si>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</si>
  <si>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</si>
  <si>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</si>
  <si>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</si>
  <si>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</si>
  <si>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</si>
  <si>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</si>
  <si>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</si>
  <si>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</si>
  <si>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</si>
  <si>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</si>
  <si>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</si>
  <si>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</si>
  <si>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</si>
  <si>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</si>
  <si>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</si>
  <si>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</si>
  <si>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</si>
  <si>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</si>
  <si>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</si>
  <si>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</si>
  <si>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</si>
  <si>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</si>
  <si>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</si>
  <si>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</si>
  <si>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</si>
  <si>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</si>
  <si>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</si>
  <si>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</si>
  <si>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</si>
  <si>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</si>
  <si>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</si>
  <si>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</si>
  <si>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</si>
  <si>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</si>
  <si>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</si>
  <si>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</si>
  <si>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</si>
  <si>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</si>
  <si>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</si>
  <si>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</si>
  <si>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</si>
  <si>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</si>
  <si>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</si>
  <si>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</si>
  <si>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</si>
  <si>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</si>
  <si>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</si>
  <si>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</si>
  <si>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</si>
  <si>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</si>
  <si>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</si>
  <si>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</si>
  <si>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</si>
  <si>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</si>
  <si>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</si>
  <si>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</si>
  <si>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</si>
  <si>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</si>
  <si>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</si>
  <si>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</si>
  <si>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</si>
  <si>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</si>
  <si>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</si>
  <si>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</si>
  <si>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</si>
  <si>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</si>
  <si>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</si>
  <si>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</si>
  <si>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</si>
  <si>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</si>
  <si>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</si>
  <si>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</si>
  <si>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</si>
  <si>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</si>
  <si>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</si>
  <si>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</si>
  <si>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</si>
  <si>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</si>
  <si>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</si>
  <si>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</si>
  <si>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</si>
  <si>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</si>
  <si>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</si>
  <si>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</si>
  <si>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</si>
  <si>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</si>
  <si>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</si>
  <si>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</si>
  <si>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</si>
  <si>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</si>
  <si>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</si>
  <si>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</si>
  <si>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</si>
  <si>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</si>
  <si>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</si>
  <si>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</si>
  <si>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</si>
  <si>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</si>
  <si>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</si>
  <si>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</si>
  <si>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</si>
  <si>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</si>
  <si>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</si>
  <si>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</si>
  <si>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</si>
  <si>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</si>
  <si>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</si>
  <si>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</si>
  <si>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</si>
  <si>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</si>
  <si>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</si>
  <si>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</si>
  <si>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</si>
  <si>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</si>
  <si>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</si>
  <si>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</si>
  <si>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</si>
  <si>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</si>
  <si>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</si>
  <si>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</si>
  <si>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</si>
  <si>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</si>
  <si>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</si>
  <si>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</si>
  <si>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</si>
  <si>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</si>
  <si>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</si>
  <si>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</si>
  <si>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</si>
  <si>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</si>
  <si>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</si>
  <si>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</si>
  <si>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</si>
  <si>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</si>
  <si>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</si>
  <si>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</si>
  <si>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</si>
  <si>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</si>
  <si>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</si>
  <si>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</si>
  <si>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</si>
  <si>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</si>
  <si>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</si>
  <si>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</si>
  <si>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</si>
  <si>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</si>
  <si>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</si>
  <si>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</si>
  <si>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</si>
  <si>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</si>
  <si>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</si>
  <si>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</si>
  <si>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</si>
  <si>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</si>
  <si>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</si>
  <si>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</si>
  <si>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</si>
  <si>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</si>
  <si>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</si>
  <si>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</si>
  <si>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</si>
  <si>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</si>
  <si>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</si>
  <si>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</si>
  <si>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</si>
  <si>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</si>
  <si>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</si>
  <si>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</si>
  <si>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</si>
  <si>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</si>
  <si>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</si>
  <si>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</si>
  <si>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</si>
  <si>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</si>
  <si>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</si>
  <si>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</si>
  <si>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</si>
  <si>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</si>
  <si>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</si>
  <si>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</si>
  <si>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</si>
  <si>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</si>
  <si>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</si>
  <si>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</si>
  <si>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</si>
  <si>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</si>
  <si>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</si>
  <si>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</si>
  <si>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</si>
  <si>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</si>
  <si>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</si>
  <si>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</si>
  <si>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</si>
  <si>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</si>
  <si>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</si>
  <si>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</si>
  <si>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</si>
  <si>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</si>
  <si>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</si>
  <si>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</si>
  <si>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</si>
  <si>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</si>
  <si>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</si>
  <si>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</si>
  <si>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</si>
  <si>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</si>
  <si>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</si>
  <si>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</si>
  <si>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</si>
  <si>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</si>
  <si>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</si>
  <si>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</si>
  <si>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</si>
  <si>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</si>
  <si>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</si>
  <si>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</si>
  <si>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</si>
  <si>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</si>
  <si>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</si>
  <si>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</si>
  <si>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</si>
  <si>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</si>
  <si>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</si>
  <si>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</si>
  <si>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</si>
  <si>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</si>
  <si>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</si>
  <si>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</si>
  <si>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</si>
  <si>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</si>
  <si>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</si>
  <si>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</si>
  <si>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</si>
  <si>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</si>
  <si>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</si>
  <si>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</si>
  <si>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</si>
  <si>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</si>
  <si>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</si>
  <si>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</si>
  <si>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</si>
  <si>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</si>
  <si>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</si>
  <si>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</si>
  <si>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</si>
  <si>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</si>
  <si>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</si>
  <si>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</si>
  <si>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</si>
  <si>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</si>
  <si>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</si>
  <si>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</si>
  <si>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</si>
  <si>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</si>
  <si>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</si>
  <si>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</si>
  <si>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</si>
  <si>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</si>
  <si>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</si>
  <si>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</si>
  <si>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</si>
  <si>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</si>
  <si>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</si>
  <si>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</si>
  <si>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</si>
  <si>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</si>
  <si>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</si>
  <si>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</si>
  <si>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</si>
  <si>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</si>
  <si>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</si>
  <si>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</si>
  <si>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</si>
  <si>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</si>
  <si>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</si>
  <si>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</si>
  <si>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</si>
  <si>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</si>
  <si>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</si>
  <si>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</si>
  <si>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</si>
  <si>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</si>
  <si>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</si>
  <si>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</si>
  <si>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</si>
  <si>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</si>
  <si>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</si>
  <si>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</si>
  <si>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</si>
  <si>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</si>
  <si>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</si>
  <si>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</si>
  <si>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</si>
  <si>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</si>
  <si>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</si>
  <si>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</si>
  <si>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</si>
  <si>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</si>
  <si>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</si>
  <si>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</si>
  <si>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</si>
  <si>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</si>
  <si>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</si>
  <si>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</si>
  <si>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</si>
  <si>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</si>
  <si>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</si>
  <si>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</si>
  <si>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</si>
  <si>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</si>
  <si>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</si>
  <si>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</si>
  <si>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</si>
  <si>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</si>
  <si>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</si>
  <si>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</si>
  <si>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</si>
  <si>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</si>
  <si>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</si>
  <si>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</si>
  <si>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</si>
  <si>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</si>
  <si>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</si>
  <si>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</si>
  <si>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</si>
  <si>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</si>
  <si>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</si>
  <si>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</si>
  <si>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</si>
  <si>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</si>
  <si>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</si>
  <si>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</si>
  <si>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</si>
  <si>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</si>
  <si>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</si>
  <si>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</si>
  <si>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</si>
  <si>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</si>
  <si>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</si>
  <si>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</si>
  <si>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</si>
  <si>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</si>
  <si>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</si>
  <si>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</si>
  <si>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</si>
  <si>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</si>
  <si>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</si>
  <si>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</si>
  <si>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</si>
  <si>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</si>
  <si>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</si>
  <si>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</si>
  <si>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</si>
  <si>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</si>
  <si>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</si>
  <si>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</si>
  <si>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</si>
  <si>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</si>
  <si>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</si>
  <si>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</si>
  <si>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</si>
  <si>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</si>
  <si>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</si>
  <si>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</si>
  <si>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</si>
  <si>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</si>
  <si>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</si>
  <si>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</si>
  <si>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</si>
  <si>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</si>
  <si>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</si>
  <si>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</si>
  <si>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</si>
  <si>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</si>
  <si>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</si>
  <si>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</si>
  <si>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</si>
  <si>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</si>
  <si>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</si>
  <si>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</si>
  <si>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</si>
  <si>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</si>
  <si>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</si>
  <si>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</si>
  <si>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</si>
  <si>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</si>
  <si>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</si>
  <si>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</si>
  <si>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</si>
  <si>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</si>
  <si>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Worksheet F1: Sustainable M data</t>
  </si>
  <si>
    <t>Worksheet G1. Crisis M Payment Holidays</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</si>
  <si>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</si>
  <si>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</si>
  <si>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</si>
  <si>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</si>
  <si>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</si>
  <si>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</si>
  <si>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</si>
  <si>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</si>
  <si>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</si>
  <si>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</si>
  <si>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</si>
  <si>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</si>
  <si>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</si>
  <si>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</si>
  <si>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</si>
  <si>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</si>
  <si>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</si>
  <si>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</si>
  <si>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</si>
  <si>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</si>
  <si>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</si>
  <si>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</si>
  <si>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</si>
  <si>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</si>
  <si>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</si>
  <si>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</si>
  <si>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</si>
  <si>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</si>
  <si>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</si>
  <si>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</si>
  <si>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</si>
  <si>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</si>
  <si>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</si>
  <si>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</si>
  <si>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</si>
  <si>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</si>
  <si>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</si>
  <si>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</si>
  <si>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</si>
  <si>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</si>
  <si>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</si>
  <si>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SpareBank 1 Boligkreditt AS</t>
  </si>
  <si>
    <t>SPABOL</t>
  </si>
  <si>
    <t>https://spabol.sparebank1.no/coverpool</t>
  </si>
  <si>
    <t>eivind.hegelstad@sparebank1.no</t>
  </si>
  <si>
    <t>SpareBank 1 Banks</t>
  </si>
  <si>
    <t>https://www.coveredbondlabel.com/issuer/73-sparebank-1-boligkreditt</t>
  </si>
  <si>
    <t>external</t>
  </si>
  <si>
    <t>No</t>
  </si>
  <si>
    <t>Sustainalytics</t>
  </si>
  <si>
    <t>Green residential mortgages, EUT</t>
  </si>
  <si>
    <t>Yes</t>
  </si>
  <si>
    <t>passed</t>
  </si>
  <si>
    <t>SEB, SpareBank 1 SMN</t>
  </si>
  <si>
    <t>Citibank</t>
  </si>
  <si>
    <t>Many</t>
  </si>
  <si>
    <t>SpareBank 1 banks</t>
  </si>
  <si>
    <t>AGDER</t>
  </si>
  <si>
    <t>AKERSHUS</t>
  </si>
  <si>
    <t>BUSKERUD</t>
  </si>
  <si>
    <t>FINNMARK</t>
  </si>
  <si>
    <t>INNLANDET</t>
  </si>
  <si>
    <t>MØRE OG ROMSDAL</t>
  </si>
  <si>
    <t>NORDLAND</t>
  </si>
  <si>
    <t>OSLO</t>
  </si>
  <si>
    <t>ROGALAND</t>
  </si>
  <si>
    <t>TELEMARK</t>
  </si>
  <si>
    <t>TROMS</t>
  </si>
  <si>
    <t>TRØNDELAG</t>
  </si>
  <si>
    <t>VESTFOLD</t>
  </si>
  <si>
    <t>VESTLAND</t>
  </si>
  <si>
    <t>ØSTFOLD</t>
  </si>
  <si>
    <t xml:space="preserve"> ≤ 1,000,000</t>
  </si>
  <si>
    <t xml:space="preserve"> &gt; 1,000,000 ≤ 2,000,000</t>
  </si>
  <si>
    <t xml:space="preserve"> &gt; 2,000,000 ≤ 3,000,000</t>
  </si>
  <si>
    <t xml:space="preserve"> &gt; 3,000,000 ≤ 4,000,000</t>
  </si>
  <si>
    <t xml:space="preserve"> &gt; 4,000,000 ≤ 5,000,000</t>
  </si>
  <si>
    <t xml:space="preserve"> &gt; 5,000,000</t>
  </si>
  <si>
    <t>A</t>
  </si>
  <si>
    <t>B</t>
  </si>
  <si>
    <t>C</t>
  </si>
  <si>
    <t>D</t>
  </si>
  <si>
    <t>E</t>
  </si>
  <si>
    <t>F</t>
  </si>
  <si>
    <t>G</t>
  </si>
  <si>
    <t>H</t>
  </si>
  <si>
    <t>92 (TEK 17 flat)</t>
  </si>
  <si>
    <t>107 (TEK 17 house)</t>
  </si>
  <si>
    <t>110 (TEK10 flat)</t>
  </si>
  <si>
    <t>126 (TEK10 house)</t>
  </si>
  <si>
    <t>110 (TEK07 flat)</t>
  </si>
  <si>
    <t>126 (TEK07 house)</t>
  </si>
  <si>
    <t>EPC A</t>
  </si>
  <si>
    <t>EPC B</t>
  </si>
  <si>
    <t>Norwegian Transparency Template</t>
  </si>
  <si>
    <t>Additional information from Norwegian Issuers using HTT</t>
  </si>
  <si>
    <t>Residential property valuation declines:</t>
  </si>
  <si>
    <t>(NOK mill)</t>
  </si>
  <si>
    <t>House price decline</t>
  </si>
  <si>
    <t>Current</t>
  </si>
  <si>
    <t xml:space="preserve">residential property financed: </t>
  </si>
  <si>
    <t>Total cover pool balance (NOK mill)</t>
  </si>
  <si>
    <t>If house prices drop, mortgage volume (NOK) that becomes ineligeable, at a drop of:</t>
  </si>
  <si>
    <t>WA indexed LTV (%)</t>
  </si>
  <si>
    <t>Assumed House price decline</t>
  </si>
  <si>
    <t>Cover pool balance (NOK mill)</t>
  </si>
  <si>
    <t>SpaBol balance top up required in order to keep o/c constant</t>
  </si>
  <si>
    <t>Total outstanding covered bonds (NOK mill)</t>
  </si>
  <si>
    <t>Overcollateralization **</t>
  </si>
  <si>
    <t>(the 0% house price decline scneario assumes undrawn flexible mortgage credit lines fully drawn)</t>
  </si>
  <si>
    <t>Cover pool qualified mortgage reserves in SpareBank 1 banks (NOK mill)</t>
  </si>
  <si>
    <t>Cover pool o/c including pool qualified bank mortgage reserves **</t>
  </si>
  <si>
    <t>Additional comments</t>
  </si>
  <si>
    <t xml:space="preserve">** SpareBank 1 Boligkreditt qualifies mortgages from its parents banks prior to transfer to the cover pool, but far from all </t>
  </si>
  <si>
    <t xml:space="preserve">qualified mortgages are transferred to the cover pool immediately, but when covered bond funding is required. </t>
  </si>
  <si>
    <t xml:space="preserve">The banks are required  to add mortgages to the cover pool if a sufficent volume of   </t>
  </si>
  <si>
    <t>mortgages in the pool should  become ineligble.  Banks must hold reserves for this purpose.</t>
  </si>
  <si>
    <t xml:space="preserve">The minimum level of reserves a bank must hold is equal to the amount of additional mortgage assets needed to cover a 30% decline  in house prices.  </t>
  </si>
  <si>
    <t xml:space="preserve">The eligible overcollateralization which drops below 100% in the 30% decline scenario only describes the existing </t>
  </si>
  <si>
    <t xml:space="preserve">pool without regard to the reserves in the SpareBank 1 banks. </t>
  </si>
  <si>
    <t>The reserves in the banks of cover pool eligible mortgages shown above are after the deduction of the required replenishment (if any) of the cover pool due to residential price</t>
  </si>
  <si>
    <t>declines and higher LTVs.</t>
  </si>
  <si>
    <t>Floating rates:  variable rate, not directly linked to a money market rate</t>
  </si>
  <si>
    <t>Contractual residual life is calculated based on contractual instalements for individual loans.</t>
  </si>
  <si>
    <t>Soft bullet covered bonds, extension tied to formal criteria defined in law/regulations, including apprioval by FSA</t>
  </si>
  <si>
    <r>
      <t xml:space="preserve">Approval by the FSA to extend 12 months when a liquidity crisis has/will  arise which can not otherwise be resolved </t>
    </r>
    <r>
      <rPr>
        <sz val="11"/>
        <rFont val="Times New Roman"/>
        <family val="1"/>
      </rPr>
      <t>§</t>
    </r>
    <r>
      <rPr>
        <sz val="8.8000000000000007"/>
        <rFont val="Calibri"/>
        <family val="2"/>
      </rPr>
      <t xml:space="preserve">11-8 </t>
    </r>
    <r>
      <rPr>
        <sz val="11"/>
        <rFont val="Calibri"/>
        <family val="2"/>
        <scheme val="minor"/>
      </rPr>
      <t xml:space="preserve"> (https://lovdata.no/dokument/SF/forskrift/2016-12-09-1502/KAPITTEL_11#KAPITTEL_11)</t>
    </r>
  </si>
  <si>
    <t>Loan balance + higher priorty pledge (if any) / property value</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</si>
  <si>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t>
  </si>
  <si>
    <t>Outstanding loan / cautious market value, updated each quarter</t>
  </si>
  <si>
    <t>Residential mortgages on single family residences only</t>
  </si>
  <si>
    <t>All foreign currency hedged with swaps to NOK (as well as with some natural hedges) and bond fixed rates are hedged to 3m NIBOR</t>
  </si>
  <si>
    <t>90 days past due</t>
  </si>
  <si>
    <t>Cautious market value, indexed by automated valuation model (source: Eiendomsverdi)</t>
  </si>
  <si>
    <t>presents all EPC A and B, emits grandfathered mortgage assets</t>
  </si>
  <si>
    <t>Tab F1 Sustainability data</t>
  </si>
  <si>
    <t>Co2 emissions table 20 on tabs B1 and F1</t>
  </si>
  <si>
    <t>Based on the Norwegian Water Resources and Energy Directorate (NVE) declaration of Co2 emissions from electricity production 2023</t>
  </si>
  <si>
    <t>BBG008P8XQC0</t>
  </si>
  <si>
    <t>SpareBank 1 Boligkreditt  (SpaBol)</t>
  </si>
  <si>
    <t>31.12.2025</t>
  </si>
  <si>
    <t>Stresstest - House price decline - 31.12.2025</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</si>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</sst>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 #,##0.00_ ;_ * \-#,##0.00_ ;_ * &quot;-&quot;??_ ;_ @_ "/>
    <numFmt numFmtId="165" formatCode="0.0%"/>
    <numFmt numFmtId="166" formatCode="#,##0.0"/>
    <numFmt numFmtId="167" formatCode="0.0"/>
    <numFmt numFmtId="168" formatCode="#,###,,"/>
    <numFmt numFmtId="169" formatCode="#,##0_ ;\-#,##0\ "/>
    <numFmt numFmtId="170" formatCode="0.0\ %"/>
    <numFmt numFmtId="171" formatCode="_-* #,##0_-;\-* #,##0_-;_-* &quot;-&quot;??_-;_-@_-"/>
    <numFmt numFmtId="172" formatCode="_ * #,##0.0_ ;_ * \-#,##0.0_ ;_ * &quot;-&quot;??_ ;_ @_ "/>
  </numFmts>
  <fonts count="4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sz val="11"/>
      <name val="Times New Roman"/>
      <family val="1"/>
    </font>
    <font>
      <sz val="8.8000000000000007"/>
      <name val="Calibri"/>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3" tint="0.79998168889431442"/>
      </left>
      <right style="thin">
        <color theme="3" tint="0.79998168889431442"/>
      </right>
      <top style="thin">
        <color indexed="64"/>
      </top>
      <bottom style="thin">
        <color theme="4" tint="0.59999389629810485"/>
      </bottom>
      <diagonal/>
    </border>
    <border>
      <left style="thin">
        <color theme="3" tint="0.79998168889431442"/>
      </left>
      <right style="thin">
        <color theme="3" tint="0.79995117038483843"/>
      </right>
      <top style="thin">
        <color indexed="64"/>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top/>
      <bottom/>
      <diagonal/>
    </border>
    <border>
      <left style="thick">
        <color theme="3"/>
      </left>
      <right/>
      <top/>
      <bottom style="thick">
        <color theme="3"/>
      </bottom>
      <diagonal/>
    </border>
    <border>
      <left/>
      <right style="thick">
        <color theme="3"/>
      </right>
      <top/>
      <bottom style="thick">
        <color theme="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xf numFmtId="43" fontId="4" fillId="0" borderId="0" applyFont="0" applyFill="0" applyBorder="0" applyAlignment="0" applyProtection="0"/>
  </cellStyleXfs>
  <cellXfs count="21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19" fillId="6"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0" fontId="0" fillId="0" borderId="0" xfId="0" quotePrefix="1" applyAlignment="1">
      <alignment horizontal="center"/>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14" fillId="0" borderId="15"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32" fillId="0" borderId="0" xfId="0" applyFont="1" applyAlignment="1">
      <alignment horizontal="center" vertical="center" wrapText="1"/>
    </xf>
    <xf numFmtId="0" fontId="29" fillId="0" borderId="0" xfId="0" applyFont="1" applyAlignment="1">
      <alignment horizontal="center" vertical="center"/>
    </xf>
    <xf numFmtId="166" fontId="3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19" xfId="0" applyBorder="1"/>
    <xf numFmtId="0" fontId="0" fillId="0" borderId="21" xfId="0" applyBorder="1"/>
    <xf numFmtId="0" fontId="0" fillId="0" borderId="22" xfId="0" applyBorder="1"/>
    <xf numFmtId="0" fontId="35" fillId="0" borderId="0" xfId="0" applyFont="1"/>
    <xf numFmtId="0" fontId="0" fillId="0" borderId="23" xfId="0" applyBorder="1"/>
    <xf numFmtId="0" fontId="0" fillId="0" borderId="24" xfId="0" applyBorder="1"/>
    <xf numFmtId="0" fontId="0" fillId="4" borderId="24" xfId="0" applyFill="1" applyBorder="1"/>
    <xf numFmtId="0" fontId="37" fillId="0" borderId="24" xfId="0" applyFont="1" applyBorder="1"/>
    <xf numFmtId="0" fontId="33" fillId="0" borderId="24" xfId="0" applyFont="1" applyBorder="1"/>
    <xf numFmtId="0" fontId="0" fillId="9" borderId="0" xfId="0" applyFill="1"/>
    <xf numFmtId="0" fontId="3" fillId="4" borderId="25" xfId="0" applyFont="1" applyFill="1" applyBorder="1" applyAlignment="1">
      <alignment vertical="center"/>
    </xf>
    <xf numFmtId="9" fontId="3" fillId="4" borderId="25" xfId="1" applyFont="1" applyFill="1" applyBorder="1" applyAlignment="1">
      <alignment vertical="center"/>
    </xf>
    <xf numFmtId="168" fontId="2" fillId="9" borderId="0" xfId="9" applyNumberFormat="1" applyFont="1" applyFill="1"/>
    <xf numFmtId="3" fontId="0" fillId="4" borderId="29" xfId="0" applyNumberFormat="1" applyFill="1" applyBorder="1" applyAlignment="1">
      <alignment horizontal="center" vertical="center"/>
    </xf>
    <xf numFmtId="169" fontId="2" fillId="0" borderId="0" xfId="3" applyNumberFormat="1" applyFont="1" applyFill="1" applyBorder="1" applyAlignment="1">
      <alignment horizontal="center" vertical="center" wrapText="1"/>
    </xf>
    <xf numFmtId="169" fontId="2" fillId="0" borderId="30" xfId="3" applyNumberFormat="1" applyFont="1" applyFill="1" applyBorder="1" applyAlignment="1">
      <alignment horizontal="center" vertical="center" wrapText="1"/>
    </xf>
    <xf numFmtId="169" fontId="2" fillId="0" borderId="31" xfId="3" applyNumberFormat="1" applyFont="1" applyFill="1" applyBorder="1" applyAlignment="1">
      <alignment horizontal="center" vertical="center" wrapText="1"/>
    </xf>
    <xf numFmtId="170" fontId="0" fillId="4" borderId="29" xfId="1" applyNumberFormat="1" applyFont="1" applyFill="1" applyBorder="1" applyAlignment="1">
      <alignment horizontal="center" vertical="center"/>
    </xf>
    <xf numFmtId="4" fontId="0" fillId="0" borderId="0" xfId="0" applyNumberFormat="1"/>
    <xf numFmtId="9" fontId="0" fillId="9" borderId="0" xfId="1" applyFont="1" applyFill="1" applyBorder="1"/>
    <xf numFmtId="170" fontId="0" fillId="4" borderId="29" xfId="0" applyNumberFormat="1" applyFill="1" applyBorder="1" applyAlignment="1">
      <alignment horizontal="center" vertical="center"/>
    </xf>
    <xf numFmtId="172" fontId="0" fillId="9" borderId="0" xfId="3" applyNumberFormat="1" applyFont="1" applyFill="1" applyBorder="1"/>
    <xf numFmtId="168" fontId="3" fillId="9" borderId="0" xfId="1" applyNumberFormat="1" applyFont="1" applyFill="1" applyBorder="1"/>
    <xf numFmtId="171" fontId="0" fillId="0" borderId="0" xfId="0" applyNumberFormat="1"/>
    <xf numFmtId="9" fontId="0" fillId="0" borderId="0" xfId="1" applyFont="1" applyAlignment="1">
      <alignment horizontal="center"/>
    </xf>
    <xf numFmtId="9" fontId="0" fillId="0" borderId="0" xfId="1" applyFont="1"/>
    <xf numFmtId="43" fontId="0" fillId="0" borderId="0" xfId="9" applyFont="1"/>
    <xf numFmtId="0" fontId="0" fillId="0" borderId="0" xfId="0" quotePrefix="1"/>
    <xf numFmtId="0" fontId="0" fillId="4" borderId="32" xfId="0" applyFill="1" applyBorder="1" applyAlignment="1">
      <alignment vertical="center"/>
    </xf>
    <xf numFmtId="0" fontId="0" fillId="4" borderId="33" xfId="0" applyFill="1" applyBorder="1" applyAlignment="1">
      <alignment vertical="center"/>
    </xf>
    <xf numFmtId="0" fontId="0" fillId="4" borderId="34" xfId="0" applyFill="1" applyBorder="1" applyAlignment="1">
      <alignment vertical="center"/>
    </xf>
    <xf numFmtId="0" fontId="0" fillId="4" borderId="35" xfId="0" applyFill="1" applyBorder="1" applyAlignment="1">
      <alignment vertical="center"/>
    </xf>
    <xf numFmtId="0" fontId="2" fillId="0" borderId="0" xfId="0" applyFont="1" applyAlignment="1">
      <alignment horizontal="left" vertical="center" wrapText="1"/>
    </xf>
    <xf numFmtId="0" fontId="14" fillId="0" borderId="0" xfId="2" applyAlignment="1">
      <alignment horizontal="center" vertical="center" wrapText="1"/>
    </xf>
    <xf numFmtId="0" fontId="37" fillId="10" borderId="24" xfId="0" applyFont="1" applyFill="1" applyBorder="1"/>
    <xf numFmtId="0" fontId="29"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22" xfId="0" applyBorder="1" applyAlignment="1">
      <alignment horizontal="center"/>
    </xf>
    <xf numFmtId="0" fontId="0" fillId="0" borderId="0" xfId="0" applyAlignment="1">
      <alignment horizontal="center"/>
    </xf>
    <xf numFmtId="0" fontId="0" fillId="0" borderId="23" xfId="0" applyBorder="1" applyAlignment="1">
      <alignment horizontal="center"/>
    </xf>
    <xf numFmtId="0" fontId="0" fillId="0" borderId="36" xfId="0" applyBorder="1" applyAlignment="1">
      <alignment horizontal="center"/>
    </xf>
    <xf numFmtId="0" fontId="0" fillId="0" borderId="24" xfId="0" applyBorder="1" applyAlignment="1">
      <alignment horizontal="center"/>
    </xf>
    <xf numFmtId="0" fontId="0" fillId="0" borderId="37" xfId="0" applyBorder="1" applyAlignment="1">
      <alignment horizontal="center"/>
    </xf>
    <xf numFmtId="0" fontId="0" fillId="4" borderId="32" xfId="0" applyFill="1" applyBorder="1" applyAlignment="1">
      <alignment horizontal="left" vertical="center"/>
    </xf>
    <xf numFmtId="0" fontId="0" fillId="4" borderId="33" xfId="0" applyFill="1" applyBorder="1" applyAlignment="1">
      <alignment horizontal="left" vertical="center"/>
    </xf>
    <xf numFmtId="0" fontId="0" fillId="4" borderId="34" xfId="0" applyFill="1" applyBorder="1" applyAlignment="1">
      <alignment horizontal="left" vertical="center"/>
    </xf>
    <xf numFmtId="0" fontId="0" fillId="4" borderId="32" xfId="0" applyFill="1" applyBorder="1" applyAlignment="1">
      <alignment vertical="center" wrapText="1"/>
    </xf>
    <xf numFmtId="0" fontId="0" fillId="4" borderId="33" xfId="0" applyFill="1" applyBorder="1" applyAlignment="1">
      <alignment vertical="center" wrapText="1"/>
    </xf>
    <xf numFmtId="0" fontId="0" fillId="4" borderId="34" xfId="0" applyFill="1" applyBorder="1" applyAlignment="1">
      <alignment vertical="center" wrapText="1"/>
    </xf>
    <xf numFmtId="0" fontId="0" fillId="4" borderId="32" xfId="0" applyFill="1" applyBorder="1" applyAlignment="1">
      <alignment vertical="center"/>
    </xf>
    <xf numFmtId="0" fontId="0" fillId="4" borderId="33" xfId="0" applyFill="1" applyBorder="1" applyAlignment="1">
      <alignment vertical="center"/>
    </xf>
    <xf numFmtId="0" fontId="0" fillId="4" borderId="34" xfId="0" applyFill="1" applyBorder="1" applyAlignment="1">
      <alignment vertical="center"/>
    </xf>
    <xf numFmtId="0" fontId="34" fillId="0" borderId="20" xfId="0" applyFont="1" applyBorder="1" applyAlignment="1">
      <alignment horizontal="center"/>
    </xf>
    <xf numFmtId="0" fontId="36" fillId="0" borderId="0" xfId="0" applyFont="1" applyAlignment="1">
      <alignment horizontal="center"/>
    </xf>
    <xf numFmtId="0" fontId="0" fillId="4" borderId="26" xfId="0" applyFill="1" applyBorder="1" applyAlignment="1">
      <alignment horizontal="left" vertical="center"/>
    </xf>
    <xf numFmtId="0" fontId="0" fillId="4" borderId="27" xfId="0" applyFill="1" applyBorder="1" applyAlignment="1">
      <alignment horizontal="left" vertical="center"/>
    </xf>
    <xf numFmtId="0" fontId="0" fillId="4" borderId="28" xfId="0" applyFill="1" applyBorder="1" applyAlignment="1">
      <alignment horizontal="left" vertical="center"/>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10">
    <cellStyle name="Comma" xfId="9" builtinId="3"/>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www.fno.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257738</xdr:colOff>
      <xdr:row>33</xdr:row>
      <xdr:rowOff>47611</xdr:rowOff>
    </xdr:from>
    <xdr:to>
      <xdr:col>9</xdr:col>
      <xdr:colOff>737632</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D313A986-CB61-4859-9FC7-4AEA1DCA9E41}"/>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906188" y="6838936"/>
          <a:ext cx="2920675" cy="50949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1.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2.bin"/><Relationship Id="rId5" Type="http://schemas.openxmlformats.org/officeDocument/2006/relationships/hyperlink" Target="https://www.openfigi.com/id/BBG008P8XQC0" TargetMode="External"/><Relationship Id="rId4"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78" t="s">
        <v>1999</v>
      </c>
      <c r="E6" s="178"/>
      <c r="F6" s="178"/>
      <c r="G6" s="178"/>
      <c r="H6" s="178"/>
      <c r="I6" s="6"/>
      <c r="J6" s="7"/>
    </row>
    <row r="7" spans="2:10" ht="26.25" x14ac:dyDescent="0.25">
      <c r="B7" s="5"/>
      <c r="C7" s="6"/>
      <c r="D7" s="6"/>
      <c r="E7" s="6"/>
      <c r="F7" s="10" t="s">
        <v>1</v>
      </c>
      <c r="G7" s="6"/>
      <c r="H7" s="6"/>
      <c r="I7" s="6"/>
      <c r="J7" s="7"/>
    </row>
    <row r="8" spans="2:10" ht="26.25" x14ac:dyDescent="0.25">
      <c r="B8" s="5"/>
      <c r="C8" s="6"/>
      <c r="D8" s="6"/>
      <c r="E8" s="6"/>
      <c r="F8" s="10" t="s">
        <v>2098</v>
      </c>
      <c r="G8" s="6"/>
      <c r="H8" s="6"/>
      <c r="I8" s="6"/>
      <c r="J8" s="7"/>
    </row>
    <row r="9" spans="2:10" ht="21" x14ac:dyDescent="0.25">
      <c r="B9" s="5"/>
      <c r="C9" s="6"/>
      <c r="D9" s="6"/>
      <c r="E9" s="6"/>
      <c r="F9" s="11" t="s">
        <v>2101</v>
      </c>
      <c r="G9" s="6"/>
      <c r="H9" s="6"/>
      <c r="I9" s="6"/>
      <c r="J9" s="7"/>
    </row>
    <row r="10" spans="2:10" ht="21" x14ac:dyDescent="0.25">
      <c r="B10" s="5"/>
      <c r="C10" s="6"/>
      <c r="D10" s="6"/>
      <c r="E10" s="6"/>
      <c r="F10" s="11" t="s">
        <v>2102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81" t="s">
        <v>14</v>
      </c>
      <c r="E24" s="182" t="s">
        <v>15</v>
      </c>
      <c r="F24" s="182"/>
      <c r="G24" s="182"/>
      <c r="H24" s="182"/>
      <c r="I24" s="6"/>
      <c r="J24" s="7"/>
    </row>
    <row r="25" spans="2:10" x14ac:dyDescent="0.25">
      <c r="B25" s="5"/>
      <c r="C25" s="6"/>
      <c r="D25" s="6"/>
      <c r="H25" s="6"/>
      <c r="I25" s="6"/>
      <c r="J25" s="7"/>
    </row>
    <row r="26" spans="2:10" x14ac:dyDescent="0.25">
      <c r="B26" s="5"/>
      <c r="C26" s="6"/>
      <c r="D26" s="181" t="s">
        <v>16</v>
      </c>
      <c r="E26" s="182"/>
      <c r="F26" s="182"/>
      <c r="G26" s="182"/>
      <c r="H26" s="182"/>
      <c r="I26" s="6"/>
      <c r="J26" s="7"/>
    </row>
    <row r="27" spans="2:10" x14ac:dyDescent="0.25">
      <c r="B27" s="5"/>
      <c r="C27" s="6"/>
      <c r="D27" s="14"/>
      <c r="E27" s="14"/>
      <c r="F27" s="14"/>
      <c r="G27" s="14"/>
      <c r="H27" s="14"/>
      <c r="I27" s="6"/>
      <c r="J27" s="7"/>
    </row>
    <row r="28" spans="2:10" x14ac:dyDescent="0.25">
      <c r="B28" s="5"/>
      <c r="C28" s="6"/>
      <c r="D28" s="181" t="s">
        <v>17</v>
      </c>
      <c r="E28" s="182" t="s">
        <v>15</v>
      </c>
      <c r="F28" s="182"/>
      <c r="G28" s="182"/>
      <c r="H28" s="182"/>
      <c r="I28" s="6"/>
      <c r="J28" s="7"/>
    </row>
    <row r="29" spans="2:10" x14ac:dyDescent="0.25">
      <c r="B29" s="5"/>
      <c r="C29" s="6"/>
      <c r="D29" s="14"/>
      <c r="E29" s="14"/>
      <c r="F29" s="14"/>
      <c r="G29" s="14"/>
      <c r="H29" s="14"/>
      <c r="I29" s="6"/>
      <c r="J29" s="7"/>
    </row>
    <row r="30" spans="2:10" x14ac:dyDescent="0.25">
      <c r="B30" s="5"/>
      <c r="C30" s="6"/>
      <c r="D30" s="181" t="s">
        <v>18</v>
      </c>
      <c r="E30" s="182" t="s">
        <v>15</v>
      </c>
      <c r="F30" s="182"/>
      <c r="G30" s="182"/>
      <c r="H30" s="182"/>
      <c r="I30" s="6"/>
      <c r="J30" s="7"/>
    </row>
    <row r="31" spans="2:10" x14ac:dyDescent="0.25">
      <c r="B31" s="5"/>
      <c r="C31" s="6"/>
      <c r="D31" s="14"/>
      <c r="E31" s="14"/>
      <c r="F31" s="14"/>
      <c r="G31" s="14"/>
      <c r="H31" s="14"/>
      <c r="I31" s="6"/>
      <c r="J31" s="7"/>
    </row>
    <row r="32" spans="2:10" x14ac:dyDescent="0.25">
      <c r="B32" s="5"/>
      <c r="C32" s="6"/>
      <c r="D32" s="181" t="s">
        <v>19</v>
      </c>
      <c r="E32" s="182" t="s">
        <v>15</v>
      </c>
      <c r="F32" s="182"/>
      <c r="G32" s="182"/>
      <c r="H32" s="182"/>
      <c r="I32" s="6"/>
      <c r="J32" s="7"/>
    </row>
    <row r="33" spans="2:10" x14ac:dyDescent="0.25">
      <c r="B33" s="5"/>
      <c r="C33" s="6"/>
      <c r="I33" s="6"/>
      <c r="J33" s="7"/>
    </row>
    <row r="34" spans="2:10" x14ac:dyDescent="0.25">
      <c r="B34" s="5"/>
      <c r="C34" s="6"/>
      <c r="D34" s="181" t="s">
        <v>20</v>
      </c>
      <c r="E34" s="182" t="s">
        <v>15</v>
      </c>
      <c r="F34" s="182"/>
      <c r="G34" s="182"/>
      <c r="H34" s="182"/>
      <c r="I34" s="6"/>
      <c r="J34" s="7"/>
    </row>
    <row r="35" spans="2:10" x14ac:dyDescent="0.25">
      <c r="B35" s="5"/>
      <c r="C35" s="6"/>
      <c r="D35" s="6"/>
      <c r="E35" s="6"/>
      <c r="F35" s="6"/>
      <c r="G35" s="6"/>
      <c r="H35" s="6"/>
      <c r="I35" s="6"/>
      <c r="J35" s="7"/>
    </row>
    <row r="36" spans="2:10" x14ac:dyDescent="0.25">
      <c r="B36" s="5"/>
      <c r="C36" s="6"/>
      <c r="D36" s="179" t="s">
        <v>21</v>
      </c>
      <c r="E36" s="180"/>
      <c r="F36" s="180"/>
      <c r="G36" s="180"/>
      <c r="H36" s="180"/>
      <c r="I36" s="6"/>
      <c r="J36" s="7"/>
    </row>
    <row r="37" spans="2:10" x14ac:dyDescent="0.25">
      <c r="B37" s="5"/>
      <c r="C37" s="6"/>
      <c r="D37" s="6"/>
      <c r="E37" s="6"/>
      <c r="F37" s="13"/>
      <c r="G37" s="6"/>
      <c r="H37" s="6"/>
      <c r="I37" s="6"/>
      <c r="J37" s="7"/>
    </row>
    <row r="38" spans="2:10" x14ac:dyDescent="0.25">
      <c r="B38" s="5"/>
      <c r="C38" s="6"/>
      <c r="D38" s="179" t="s">
        <v>788</v>
      </c>
      <c r="E38" s="180"/>
      <c r="F38" s="180"/>
      <c r="G38" s="180"/>
      <c r="H38" s="180"/>
      <c r="I38" s="6"/>
      <c r="J38" s="7"/>
    </row>
    <row r="39" spans="2:10" x14ac:dyDescent="0.25">
      <c r="B39" s="5"/>
      <c r="C39" s="6"/>
      <c r="I39" s="6"/>
      <c r="J39" s="7"/>
    </row>
    <row r="40" spans="2:10" x14ac:dyDescent="0.25">
      <c r="B40" s="5"/>
      <c r="C40" s="6"/>
      <c r="D40" s="179" t="s">
        <v>1958</v>
      </c>
      <c r="E40" s="180" t="s">
        <v>15</v>
      </c>
      <c r="F40" s="180"/>
      <c r="G40" s="180"/>
      <c r="H40" s="180"/>
      <c r="I40" s="6"/>
      <c r="J40" s="7"/>
    </row>
    <row r="41" spans="2:10" x14ac:dyDescent="0.25">
      <c r="B41" s="5"/>
      <c r="C41" s="6"/>
      <c r="D41" s="6"/>
      <c r="E41" s="14"/>
      <c r="F41" s="14"/>
      <c r="G41" s="14"/>
      <c r="H41" s="14"/>
      <c r="I41" s="6"/>
      <c r="J41" s="7"/>
    </row>
    <row r="42" spans="2:10" x14ac:dyDescent="0.25">
      <c r="B42" s="5"/>
      <c r="C42" s="6"/>
      <c r="D42" s="179" t="s">
        <v>1959</v>
      </c>
      <c r="E42" s="180"/>
      <c r="F42" s="180"/>
      <c r="G42" s="180"/>
      <c r="H42" s="180"/>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&amp;R&amp;"Calibri"&amp;12&amp;K008A00I N T E R N - A L L I A N S E N&amp;1#_x000D_&amp;"Aptos Narrow"&amp;11&amp;K000000&amp;G</oddHeader>
    <oddFooter>&amp;L&amp;1#&amp;"Calibri"&amp;12&amp;K008A00I N T E R N - A L L I A N S E 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227" zoomScaleNormal="100" workbookViewId="0">
      <selection activeCell="C270" sqref="C270"/>
    </sheetView>
  </sheetViews>
  <sheetFormatPr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2"/>
  </cols>
  <sheetData>
    <row r="1" spans="1:13" ht="31.5" x14ac:dyDescent="0.25">
      <c r="A1" s="20" t="s">
        <v>789</v>
      </c>
      <c r="B1" s="20"/>
      <c r="C1" s="21"/>
      <c r="D1" s="21"/>
      <c r="E1" s="21"/>
      <c r="F1" s="135" t="s">
        <v>2000</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159</v>
      </c>
      <c r="D3" s="24"/>
      <c r="E3" s="24"/>
      <c r="F3" s="21"/>
      <c r="G3" s="24"/>
      <c r="H3" s="21"/>
      <c r="L3" s="21"/>
      <c r="M3" s="21"/>
    </row>
    <row r="4" spans="1:13" ht="15.75" thickBot="1" x14ac:dyDescent="0.3">
      <c r="H4" s="21"/>
      <c r="L4" s="21"/>
      <c r="M4" s="21"/>
    </row>
    <row r="5" spans="1:13" ht="18.75" x14ac:dyDescent="0.25">
      <c r="A5" s="27"/>
      <c r="B5" s="28" t="s">
        <v>23</v>
      </c>
      <c r="C5" s="27"/>
      <c r="E5" s="29"/>
      <c r="F5" s="29"/>
      <c r="H5" s="21"/>
      <c r="L5" s="21"/>
      <c r="M5" s="21"/>
    </row>
    <row r="6" spans="1:13" x14ac:dyDescent="0.25">
      <c r="B6" s="31" t="s">
        <v>24</v>
      </c>
      <c r="C6" s="29"/>
      <c r="D6" s="29"/>
      <c r="H6" s="21"/>
      <c r="L6" s="21"/>
      <c r="M6" s="21"/>
    </row>
    <row r="7" spans="1:13" x14ac:dyDescent="0.25">
      <c r="B7" s="30" t="s">
        <v>25</v>
      </c>
      <c r="C7" s="29"/>
      <c r="D7" s="29"/>
      <c r="H7" s="21"/>
      <c r="L7" s="21"/>
      <c r="M7" s="21"/>
    </row>
    <row r="8" spans="1:13" x14ac:dyDescent="0.25">
      <c r="B8" s="30" t="s">
        <v>26</v>
      </c>
      <c r="C8" s="29"/>
      <c r="D8" s="29"/>
      <c r="F8" s="23" t="s">
        <v>27</v>
      </c>
      <c r="H8" s="21"/>
      <c r="L8" s="21"/>
      <c r="M8" s="21"/>
    </row>
    <row r="9" spans="1:13" x14ac:dyDescent="0.25">
      <c r="B9" s="31" t="s">
        <v>1833</v>
      </c>
      <c r="H9" s="21"/>
      <c r="L9" s="21"/>
      <c r="M9" s="21"/>
    </row>
    <row r="10" spans="1:13" x14ac:dyDescent="0.25">
      <c r="B10" s="31" t="s">
        <v>28</v>
      </c>
      <c r="H10" s="21"/>
      <c r="L10" s="21"/>
      <c r="M10" s="21"/>
    </row>
    <row r="11" spans="1:13" ht="15.75" thickBot="1" x14ac:dyDescent="0.3">
      <c r="B11" s="32" t="s">
        <v>29</v>
      </c>
      <c r="H11" s="21"/>
      <c r="L11" s="21"/>
      <c r="M11" s="21"/>
    </row>
    <row r="12" spans="1:13" x14ac:dyDescent="0.25">
      <c r="B12" s="33"/>
      <c r="H12" s="21"/>
      <c r="L12" s="21"/>
      <c r="M12" s="21"/>
    </row>
    <row r="13" spans="1:13" ht="37.5" x14ac:dyDescent="0.25">
      <c r="A13" s="34" t="s">
        <v>30</v>
      </c>
      <c r="B13" s="34" t="s">
        <v>24</v>
      </c>
      <c r="C13" s="35"/>
      <c r="D13" s="35"/>
      <c r="E13" s="35"/>
      <c r="F13" s="35"/>
      <c r="G13" s="36"/>
      <c r="H13" s="21"/>
      <c r="L13" s="21"/>
      <c r="M13" s="21"/>
    </row>
    <row r="14" spans="1:13" x14ac:dyDescent="0.25">
      <c r="A14" s="23" t="s">
        <v>31</v>
      </c>
      <c r="B14" s="37" t="s">
        <v>0</v>
      </c>
      <c r="C14" s="23" t="s">
        <v>1</v>
      </c>
      <c r="E14" s="29"/>
      <c r="F14" s="29"/>
      <c r="H14" s="21"/>
      <c r="L14" s="21"/>
      <c r="M14" s="21"/>
    </row>
    <row r="15" spans="1:13" x14ac:dyDescent="0.25">
      <c r="A15" s="23" t="s">
        <v>33</v>
      </c>
      <c r="B15" s="37" t="s">
        <v>34</v>
      </c>
      <c r="C15" s="23" t="s">
        <v>2001</v>
      </c>
      <c r="E15" s="29"/>
      <c r="F15" s="29"/>
      <c r="H15" s="21"/>
      <c r="L15" s="21"/>
      <c r="M15" s="21"/>
    </row>
    <row r="16" spans="1:13" x14ac:dyDescent="0.25">
      <c r="A16" s="23" t="s">
        <v>35</v>
      </c>
      <c r="B16" s="37" t="s">
        <v>1973</v>
      </c>
      <c r="C16" s="23" t="s">
        <v>2002</v>
      </c>
      <c r="E16" s="29"/>
      <c r="F16" s="29"/>
      <c r="H16" s="21"/>
      <c r="L16" s="21"/>
      <c r="M16" s="21"/>
    </row>
    <row r="17" spans="1:13" x14ac:dyDescent="0.25">
      <c r="A17" s="23" t="s">
        <v>37</v>
      </c>
      <c r="B17" s="37" t="s">
        <v>36</v>
      </c>
      <c r="C17" s="23" t="s">
        <v>2003</v>
      </c>
      <c r="E17" s="29"/>
      <c r="F17" s="29"/>
      <c r="H17" s="21"/>
      <c r="L17" s="21"/>
      <c r="M17" s="21"/>
    </row>
    <row r="18" spans="1:13" outlineLevel="1" x14ac:dyDescent="0.25">
      <c r="A18" s="23" t="s">
        <v>1972</v>
      </c>
      <c r="B18" s="37" t="s">
        <v>38</v>
      </c>
      <c r="C18" s="23" t="s">
        <v>2099</v>
      </c>
      <c r="E18" s="29"/>
      <c r="F18" s="29"/>
      <c r="H18" s="21"/>
      <c r="L18" s="21"/>
      <c r="M18" s="21"/>
    </row>
    <row r="19" spans="1:13" outlineLevel="1" x14ac:dyDescent="0.25">
      <c r="A19" s="23" t="s">
        <v>1993</v>
      </c>
      <c r="B19" s="37" t="s">
        <v>1998</v>
      </c>
      <c r="C19" s="176" t="s">
        <v>2097</v>
      </c>
      <c r="E19" s="29"/>
      <c r="F19" s="29"/>
      <c r="H19" s="21"/>
      <c r="L19" s="21"/>
      <c r="M19" s="21"/>
    </row>
    <row r="20" spans="1:13" outlineLevel="1" x14ac:dyDescent="0.25">
      <c r="A20" s="23" t="s">
        <v>40</v>
      </c>
      <c r="B20" s="38" t="s">
        <v>39</v>
      </c>
      <c r="C20" s="23" t="s">
        <v>2004</v>
      </c>
      <c r="E20" s="29"/>
      <c r="F20" s="29"/>
      <c r="H20" s="21"/>
      <c r="L20" s="21"/>
      <c r="M20" s="21"/>
    </row>
    <row r="21" spans="1:13" outlineLevel="1" x14ac:dyDescent="0.25">
      <c r="A21" s="23" t="s">
        <v>42</v>
      </c>
      <c r="B21" s="38" t="s">
        <v>41</v>
      </c>
      <c r="C21" s="23" t="s">
        <v>2005</v>
      </c>
      <c r="E21" s="29"/>
      <c r="F21" s="29"/>
      <c r="H21" s="21"/>
      <c r="L21" s="21"/>
      <c r="M21" s="21"/>
    </row>
    <row r="22" spans="1:13" outlineLevel="1" x14ac:dyDescent="0.25">
      <c r="A22" s="23" t="s">
        <v>43</v>
      </c>
      <c r="B22" s="38"/>
      <c r="E22" s="29"/>
      <c r="F22" s="29"/>
      <c r="H22" s="21"/>
      <c r="L22" s="21"/>
      <c r="M22" s="21"/>
    </row>
    <row r="23" spans="1:13" outlineLevel="1" x14ac:dyDescent="0.25">
      <c r="A23" s="23" t="s">
        <v>44</v>
      </c>
      <c r="B23" s="38"/>
      <c r="E23" s="29"/>
      <c r="F23" s="29"/>
      <c r="H23" s="21"/>
      <c r="L23" s="21"/>
      <c r="M23" s="21"/>
    </row>
    <row r="24" spans="1:13" outlineLevel="1" x14ac:dyDescent="0.25">
      <c r="A24" s="23" t="s">
        <v>45</v>
      </c>
      <c r="B24" s="38"/>
      <c r="E24" s="29"/>
      <c r="F24" s="29"/>
      <c r="H24" s="21"/>
      <c r="L24" s="21"/>
      <c r="M24" s="21"/>
    </row>
    <row r="25" spans="1:13" outlineLevel="1" x14ac:dyDescent="0.25">
      <c r="A25" s="23" t="s">
        <v>46</v>
      </c>
      <c r="B25" s="38"/>
      <c r="E25" s="29"/>
      <c r="F25" s="29"/>
      <c r="H25" s="21"/>
      <c r="L25" s="21"/>
      <c r="M25" s="21"/>
    </row>
    <row r="26" spans="1:13" ht="18.75" x14ac:dyDescent="0.25">
      <c r="A26" s="35"/>
      <c r="B26" s="34" t="s">
        <v>25</v>
      </c>
      <c r="C26" s="35"/>
      <c r="D26" s="35"/>
      <c r="E26" s="35"/>
      <c r="F26" s="35"/>
      <c r="G26" s="36"/>
      <c r="H26" s="21"/>
      <c r="L26" s="21"/>
      <c r="M26" s="21"/>
    </row>
    <row r="27" spans="1:13" x14ac:dyDescent="0.25">
      <c r="A27" s="23" t="s">
        <v>47</v>
      </c>
      <c r="B27" s="39" t="s">
        <v>1991</v>
      </c>
      <c r="C27" s="23" t="s">
        <v>1954</v>
      </c>
      <c r="D27" s="40"/>
      <c r="E27" s="40"/>
      <c r="F27" s="40"/>
      <c r="H27" s="21"/>
      <c r="L27" s="21"/>
      <c r="M27" s="21"/>
    </row>
    <row r="28" spans="1:13" x14ac:dyDescent="0.25">
      <c r="A28" s="23" t="s">
        <v>48</v>
      </c>
      <c r="B28" s="125" t="s">
        <v>1953</v>
      </c>
      <c r="C28" s="107" t="s">
        <v>1954</v>
      </c>
      <c r="D28" s="40"/>
      <c r="E28" s="40"/>
      <c r="F28" s="40"/>
      <c r="H28" s="21"/>
      <c r="L28" s="21"/>
      <c r="M28" s="23" t="s">
        <v>1954</v>
      </c>
    </row>
    <row r="29" spans="1:13" x14ac:dyDescent="0.25">
      <c r="A29" s="23" t="s">
        <v>50</v>
      </c>
      <c r="B29" s="39" t="s">
        <v>49</v>
      </c>
      <c r="C29" s="23" t="s">
        <v>1954</v>
      </c>
      <c r="E29" s="40"/>
      <c r="F29" s="40"/>
      <c r="H29" s="21"/>
      <c r="L29" s="21"/>
      <c r="M29" s="23" t="s">
        <v>1955</v>
      </c>
    </row>
    <row r="30" spans="1:13" ht="30" outlineLevel="1" x14ac:dyDescent="0.25">
      <c r="A30" s="23" t="s">
        <v>52</v>
      </c>
      <c r="B30" s="39" t="s">
        <v>51</v>
      </c>
      <c r="C30" s="23" t="s">
        <v>2006</v>
      </c>
      <c r="E30" s="40"/>
      <c r="F30" s="40"/>
      <c r="H30" s="21"/>
      <c r="L30" s="21"/>
      <c r="M30" s="23" t="s">
        <v>1956</v>
      </c>
    </row>
    <row r="31" spans="1:13" outlineLevel="1" x14ac:dyDescent="0.25">
      <c r="A31" s="23" t="s">
        <v>53</v>
      </c>
      <c r="B31" s="39"/>
      <c r="E31" s="40"/>
      <c r="F31" s="40"/>
      <c r="H31" s="21"/>
      <c r="L31" s="21"/>
      <c r="M31" s="21"/>
    </row>
    <row r="32" spans="1:13" outlineLevel="1" x14ac:dyDescent="0.25">
      <c r="A32" s="23" t="s">
        <v>54</v>
      </c>
      <c r="B32" s="39"/>
      <c r="E32" s="40"/>
      <c r="F32" s="40"/>
      <c r="H32" s="21"/>
      <c r="L32" s="21"/>
      <c r="M32" s="21"/>
    </row>
    <row r="33" spans="1:14" outlineLevel="1" x14ac:dyDescent="0.25">
      <c r="A33" s="23" t="s">
        <v>55</v>
      </c>
      <c r="B33" s="39"/>
      <c r="E33" s="40"/>
      <c r="F33" s="40"/>
      <c r="H33" s="21"/>
      <c r="L33" s="21"/>
      <c r="M33" s="21"/>
    </row>
    <row r="34" spans="1:14" outlineLevel="1" x14ac:dyDescent="0.25">
      <c r="A34" s="23" t="s">
        <v>56</v>
      </c>
      <c r="B34" s="39"/>
      <c r="E34" s="40"/>
      <c r="F34" s="40"/>
      <c r="H34" s="21"/>
      <c r="L34" s="21"/>
      <c r="M34" s="21"/>
    </row>
    <row r="35" spans="1:14" outlineLevel="1" x14ac:dyDescent="0.25">
      <c r="A35" s="23" t="s">
        <v>57</v>
      </c>
      <c r="B35" s="41"/>
      <c r="E35" s="40"/>
      <c r="F35" s="40"/>
      <c r="H35" s="21"/>
      <c r="L35" s="21"/>
      <c r="M35" s="21"/>
    </row>
    <row r="36" spans="1:14" ht="18.75" x14ac:dyDescent="0.25">
      <c r="A36" s="34"/>
      <c r="B36" s="34" t="s">
        <v>26</v>
      </c>
      <c r="C36" s="34"/>
      <c r="D36" s="35"/>
      <c r="E36" s="35"/>
      <c r="F36" s="35"/>
      <c r="G36" s="36"/>
      <c r="H36" s="21"/>
      <c r="L36" s="21"/>
      <c r="M36" s="21"/>
    </row>
    <row r="37" spans="1:14" ht="15" customHeight="1" x14ac:dyDescent="0.25">
      <c r="A37" s="42"/>
      <c r="B37" s="43" t="s">
        <v>58</v>
      </c>
      <c r="C37" s="42" t="s">
        <v>59</v>
      </c>
      <c r="D37" s="44"/>
      <c r="E37" s="44"/>
      <c r="F37" s="44"/>
      <c r="G37" s="45"/>
      <c r="H37" s="21"/>
      <c r="L37" s="21"/>
      <c r="M37" s="21"/>
    </row>
    <row r="38" spans="1:14" x14ac:dyDescent="0.25">
      <c r="A38" s="23" t="s">
        <v>3</v>
      </c>
      <c r="B38" s="40" t="s">
        <v>772</v>
      </c>
      <c r="C38" s="84">
        <v>340815.41988703748</v>
      </c>
      <c r="F38" s="40"/>
      <c r="H38" s="21"/>
      <c r="L38" s="21"/>
      <c r="M38" s="21"/>
    </row>
    <row r="39" spans="1:14" x14ac:dyDescent="0.25">
      <c r="A39" s="23" t="s">
        <v>60</v>
      </c>
      <c r="B39" s="40" t="s">
        <v>61</v>
      </c>
      <c r="C39" s="84">
        <v>319753.56802500004</v>
      </c>
      <c r="F39" s="40"/>
      <c r="H39" s="21"/>
      <c r="L39" s="21"/>
      <c r="M39" s="21"/>
      <c r="N39" s="52"/>
    </row>
    <row r="40" spans="1:14" outlineLevel="1" x14ac:dyDescent="0.25">
      <c r="A40" s="23" t="s">
        <v>62</v>
      </c>
      <c r="B40" s="46" t="s">
        <v>63</v>
      </c>
      <c r="C40" s="84">
        <f>C38</f>
        <v>340815.41988703748</v>
      </c>
      <c r="F40" s="40"/>
      <c r="H40" s="21"/>
      <c r="L40" s="21"/>
      <c r="M40" s="21"/>
      <c r="N40" s="52"/>
    </row>
    <row r="41" spans="1:14" outlineLevel="1" x14ac:dyDescent="0.25">
      <c r="A41" s="23" t="s">
        <v>65</v>
      </c>
      <c r="B41" s="46" t="s">
        <v>66</v>
      </c>
      <c r="C41" s="84">
        <f>C39</f>
        <v>319753.56802500004</v>
      </c>
      <c r="F41" s="40"/>
      <c r="H41" s="21"/>
      <c r="L41" s="21"/>
      <c r="M41" s="21"/>
      <c r="N41" s="52"/>
    </row>
    <row r="42" spans="1:14" outlineLevel="1" x14ac:dyDescent="0.25">
      <c r="A42" s="23" t="s">
        <v>67</v>
      </c>
      <c r="B42" s="46"/>
      <c r="C42" s="84"/>
      <c r="F42" s="40"/>
      <c r="H42" s="21"/>
      <c r="L42" s="21"/>
      <c r="M42" s="21"/>
      <c r="N42" s="52"/>
    </row>
    <row r="43" spans="1:14" outlineLevel="1" x14ac:dyDescent="0.25">
      <c r="A43" s="21" t="s">
        <v>833</v>
      </c>
      <c r="B43" s="40"/>
      <c r="F43" s="40"/>
      <c r="H43" s="21"/>
      <c r="L43" s="21"/>
      <c r="M43" s="21"/>
      <c r="N43" s="52"/>
    </row>
    <row r="44" spans="1:14" ht="15" customHeight="1" x14ac:dyDescent="0.25">
      <c r="A44" s="42"/>
      <c r="B44" s="42" t="s">
        <v>68</v>
      </c>
      <c r="C44" s="42" t="s">
        <v>1868</v>
      </c>
      <c r="D44" s="42" t="s">
        <v>1936</v>
      </c>
      <c r="E44" s="42"/>
      <c r="F44" s="42" t="s">
        <v>1935</v>
      </c>
      <c r="G44" s="42" t="s">
        <v>69</v>
      </c>
      <c r="I44" s="21"/>
      <c r="J44" s="21"/>
      <c r="K44" s="52"/>
      <c r="L44" s="52"/>
      <c r="M44" s="52"/>
      <c r="N44" s="52"/>
    </row>
    <row r="45" spans="1:14" x14ac:dyDescent="0.25">
      <c r="A45" s="23" t="s">
        <v>7</v>
      </c>
      <c r="B45" s="40" t="s">
        <v>70</v>
      </c>
      <c r="C45" s="83">
        <v>0.05</v>
      </c>
      <c r="D45" s="83">
        <f>IF(OR(C38="[For completion]",C39="[For completion]"),"Please complete G.3.1.1 and G.3.1.2",(C38/C39-1-MAX(C45,F45)))</f>
        <v>1.5869012790470857E-2</v>
      </c>
      <c r="E45" s="83"/>
      <c r="F45" s="83"/>
      <c r="G45" s="23"/>
      <c r="H45" s="21"/>
      <c r="L45" s="21"/>
      <c r="M45" s="21"/>
      <c r="N45" s="52"/>
    </row>
    <row r="46" spans="1:14" outlineLevel="1" x14ac:dyDescent="0.25">
      <c r="C46" s="83"/>
      <c r="D46" s="83"/>
      <c r="E46" s="83"/>
      <c r="F46" s="83"/>
      <c r="G46" s="58"/>
      <c r="H46" s="21"/>
      <c r="L46" s="21"/>
      <c r="M46" s="21"/>
      <c r="N46" s="52"/>
    </row>
    <row r="47" spans="1:14" outlineLevel="1" x14ac:dyDescent="0.25">
      <c r="A47" s="134" t="s">
        <v>1974</v>
      </c>
      <c r="B47" s="134" t="s">
        <v>1975</v>
      </c>
      <c r="C47" s="136">
        <f>IF(OR(C38="[For completion]",C39="[For completion]"),"", C38-C39)</f>
        <v>21061.851862037438</v>
      </c>
      <c r="D47" s="83"/>
      <c r="E47" s="83"/>
      <c r="F47" s="83"/>
      <c r="G47" s="58"/>
      <c r="H47" s="21"/>
      <c r="L47" s="21"/>
      <c r="M47" s="21"/>
      <c r="N47" s="52"/>
    </row>
    <row r="48" spans="1:14" outlineLevel="1" x14ac:dyDescent="0.25">
      <c r="A48" s="23" t="s">
        <v>71</v>
      </c>
      <c r="C48" s="58"/>
      <c r="D48" s="58"/>
      <c r="E48" s="58"/>
      <c r="F48" s="58"/>
      <c r="G48" s="58"/>
      <c r="H48" s="21"/>
      <c r="L48" s="21"/>
      <c r="M48" s="21"/>
      <c r="N48" s="52"/>
    </row>
    <row r="49" spans="1:14" outlineLevel="1" x14ac:dyDescent="0.25">
      <c r="A49" s="23" t="s">
        <v>73</v>
      </c>
      <c r="B49" s="38" t="s">
        <v>72</v>
      </c>
      <c r="C49" s="58"/>
      <c r="D49" s="58"/>
      <c r="E49" s="58"/>
      <c r="F49" s="58"/>
      <c r="G49" s="58"/>
      <c r="H49" s="21"/>
      <c r="L49" s="21"/>
      <c r="M49" s="21"/>
      <c r="N49" s="52"/>
    </row>
    <row r="50" spans="1:14" outlineLevel="1" x14ac:dyDescent="0.25">
      <c r="A50" s="23" t="s">
        <v>75</v>
      </c>
      <c r="B50" s="38" t="s">
        <v>74</v>
      </c>
      <c r="C50" s="58"/>
      <c r="D50" s="58"/>
      <c r="E50" s="58"/>
      <c r="F50" s="58"/>
      <c r="G50" s="58"/>
      <c r="H50" s="21"/>
      <c r="L50" s="21"/>
      <c r="M50" s="21"/>
      <c r="N50" s="52"/>
    </row>
    <row r="51" spans="1:14" outlineLevel="1" x14ac:dyDescent="0.25">
      <c r="A51" s="23" t="s">
        <v>76</v>
      </c>
      <c r="B51" s="38"/>
      <c r="C51" s="58"/>
      <c r="D51" s="58"/>
      <c r="E51" s="58"/>
      <c r="F51" s="58"/>
      <c r="G51" s="58"/>
      <c r="H51" s="21"/>
      <c r="L51" s="21"/>
      <c r="M51" s="21"/>
      <c r="N51" s="52"/>
    </row>
    <row r="52" spans="1:14" ht="15" customHeight="1" x14ac:dyDescent="0.25">
      <c r="A52" s="42"/>
      <c r="B52" s="43" t="s">
        <v>77</v>
      </c>
      <c r="C52" s="42" t="s">
        <v>59</v>
      </c>
      <c r="D52" s="42"/>
      <c r="E52" s="44"/>
      <c r="F52" s="45" t="s">
        <v>78</v>
      </c>
      <c r="G52" s="45"/>
      <c r="H52" s="21"/>
      <c r="L52" s="21"/>
      <c r="M52" s="21"/>
      <c r="N52" s="52"/>
    </row>
    <row r="53" spans="1:14" x14ac:dyDescent="0.25">
      <c r="A53" s="23" t="s">
        <v>79</v>
      </c>
      <c r="B53" s="40" t="s">
        <v>80</v>
      </c>
      <c r="C53" s="84">
        <v>314890.41602777026</v>
      </c>
      <c r="E53" s="47"/>
      <c r="F53" s="90">
        <f>IF($C$58=0,"",IF(C53="[for completion]","",C53/$C$58))</f>
        <v>0.92393242105107798</v>
      </c>
      <c r="G53" s="48"/>
      <c r="H53" s="21"/>
      <c r="L53" s="21"/>
      <c r="M53" s="21"/>
      <c r="N53" s="52"/>
    </row>
    <row r="54" spans="1:14" x14ac:dyDescent="0.25">
      <c r="A54" s="23" t="s">
        <v>81</v>
      </c>
      <c r="B54" s="40" t="s">
        <v>82</v>
      </c>
      <c r="C54" s="84">
        <v>0</v>
      </c>
      <c r="E54" s="47"/>
      <c r="F54" s="90">
        <f>IF($C$58=0,"",IF(C54="[for completion]","",C54/$C$58))</f>
        <v>0</v>
      </c>
      <c r="G54" s="48"/>
      <c r="H54" s="21"/>
      <c r="L54" s="21"/>
      <c r="M54" s="21"/>
      <c r="N54" s="52"/>
    </row>
    <row r="55" spans="1:14" x14ac:dyDescent="0.25">
      <c r="A55" s="23" t="s">
        <v>83</v>
      </c>
      <c r="B55" s="40" t="s">
        <v>84</v>
      </c>
      <c r="C55" s="84">
        <v>0</v>
      </c>
      <c r="E55" s="47"/>
      <c r="F55" s="90">
        <f>IF($C$58=0,"",IF(C55="[for completion]","",C55/$C$58))</f>
        <v>0</v>
      </c>
      <c r="G55" s="48"/>
      <c r="H55" s="21"/>
      <c r="L55" s="21"/>
      <c r="M55" s="21"/>
      <c r="N55" s="52"/>
    </row>
    <row r="56" spans="1:14" x14ac:dyDescent="0.25">
      <c r="A56" s="23" t="s">
        <v>85</v>
      </c>
      <c r="B56" s="40" t="s">
        <v>86</v>
      </c>
      <c r="C56" s="84">
        <v>25925.003859267199</v>
      </c>
      <c r="E56" s="47"/>
      <c r="F56" s="90">
        <f>IF($C$58=0,"",IF(C56="[for completion]","",C56/$C$58))</f>
        <v>7.6067578948921924E-2</v>
      </c>
      <c r="G56" s="48"/>
      <c r="H56" s="21"/>
      <c r="L56" s="21"/>
      <c r="M56" s="21"/>
      <c r="N56" s="52"/>
    </row>
    <row r="57" spans="1:14" x14ac:dyDescent="0.25">
      <c r="A57" s="23" t="s">
        <v>87</v>
      </c>
      <c r="B57" s="23" t="s">
        <v>88</v>
      </c>
      <c r="C57" s="84">
        <v>0</v>
      </c>
      <c r="E57" s="47"/>
      <c r="F57" s="90">
        <f>IF($C$58=0,"",IF(C57="[for completion]","",C57/$C$58))</f>
        <v>0</v>
      </c>
      <c r="G57" s="48"/>
      <c r="H57" s="21"/>
      <c r="L57" s="21"/>
      <c r="M57" s="21"/>
      <c r="N57" s="52"/>
    </row>
    <row r="58" spans="1:14" x14ac:dyDescent="0.25">
      <c r="A58" s="23" t="s">
        <v>89</v>
      </c>
      <c r="B58" s="49" t="s">
        <v>90</v>
      </c>
      <c r="C58" s="86">
        <f>SUM(C53:C57)</f>
        <v>340815.41988703748</v>
      </c>
      <c r="D58" s="47"/>
      <c r="E58" s="47"/>
      <c r="F58" s="91">
        <f>SUM(F53:F57)</f>
        <v>0.99999999999999989</v>
      </c>
      <c r="G58" s="48"/>
      <c r="H58" s="21"/>
      <c r="L58" s="21"/>
      <c r="M58" s="21"/>
      <c r="N58" s="52"/>
    </row>
    <row r="59" spans="1:14" outlineLevel="1" x14ac:dyDescent="0.25">
      <c r="A59" s="23" t="s">
        <v>91</v>
      </c>
      <c r="B59" s="51" t="s">
        <v>92</v>
      </c>
      <c r="C59" s="84"/>
      <c r="E59" s="47"/>
      <c r="F59" s="90">
        <f t="shared" ref="F59:F64" si="0">IF($C$58=0,"",IF(C59="[for completion]","",C59/$C$58))</f>
        <v>0</v>
      </c>
      <c r="G59" s="48"/>
      <c r="H59" s="21"/>
      <c r="L59" s="21"/>
      <c r="M59" s="21"/>
      <c r="N59" s="52"/>
    </row>
    <row r="60" spans="1:14" outlineLevel="1" x14ac:dyDescent="0.25">
      <c r="A60" s="23" t="s">
        <v>93</v>
      </c>
      <c r="B60" s="51" t="s">
        <v>92</v>
      </c>
      <c r="C60" s="84"/>
      <c r="E60" s="47"/>
      <c r="F60" s="90">
        <f t="shared" si="0"/>
        <v>0</v>
      </c>
      <c r="G60" s="48"/>
      <c r="H60" s="21"/>
      <c r="L60" s="21"/>
      <c r="M60" s="21"/>
      <c r="N60" s="52"/>
    </row>
    <row r="61" spans="1:14" outlineLevel="1" x14ac:dyDescent="0.25">
      <c r="A61" s="23" t="s">
        <v>94</v>
      </c>
      <c r="B61" s="51" t="s">
        <v>92</v>
      </c>
      <c r="C61" s="84"/>
      <c r="E61" s="47"/>
      <c r="F61" s="90">
        <f t="shared" si="0"/>
        <v>0</v>
      </c>
      <c r="G61" s="48"/>
      <c r="H61" s="21"/>
      <c r="L61" s="21"/>
      <c r="M61" s="21"/>
      <c r="N61" s="52"/>
    </row>
    <row r="62" spans="1:14" outlineLevel="1" x14ac:dyDescent="0.25">
      <c r="A62" s="23" t="s">
        <v>95</v>
      </c>
      <c r="B62" s="51" t="s">
        <v>92</v>
      </c>
      <c r="C62" s="84"/>
      <c r="E62" s="47"/>
      <c r="F62" s="90">
        <f t="shared" si="0"/>
        <v>0</v>
      </c>
      <c r="G62" s="48"/>
      <c r="H62" s="21"/>
      <c r="L62" s="21"/>
      <c r="M62" s="21"/>
      <c r="N62" s="52"/>
    </row>
    <row r="63" spans="1:14" outlineLevel="1" x14ac:dyDescent="0.25">
      <c r="A63" s="23" t="s">
        <v>96</v>
      </c>
      <c r="B63" s="51" t="s">
        <v>92</v>
      </c>
      <c r="C63" s="84"/>
      <c r="E63" s="47"/>
      <c r="F63" s="90">
        <f t="shared" si="0"/>
        <v>0</v>
      </c>
      <c r="G63" s="48"/>
      <c r="H63" s="21"/>
      <c r="L63" s="21"/>
      <c r="M63" s="21"/>
      <c r="N63" s="52"/>
    </row>
    <row r="64" spans="1:14" outlineLevel="1" x14ac:dyDescent="0.25">
      <c r="A64" s="23" t="s">
        <v>97</v>
      </c>
      <c r="B64" s="51" t="s">
        <v>92</v>
      </c>
      <c r="C64" s="87"/>
      <c r="D64" s="52"/>
      <c r="E64" s="52"/>
      <c r="F64" s="90">
        <f t="shared" si="0"/>
        <v>0</v>
      </c>
      <c r="G64" s="50"/>
      <c r="H64" s="21"/>
      <c r="L64" s="21"/>
      <c r="M64" s="21"/>
      <c r="N64" s="52"/>
    </row>
    <row r="65" spans="1:14" ht="15" customHeight="1" x14ac:dyDescent="0.25">
      <c r="A65" s="42"/>
      <c r="B65" s="43" t="s">
        <v>98</v>
      </c>
      <c r="C65" s="71" t="s">
        <v>781</v>
      </c>
      <c r="D65" s="71" t="s">
        <v>782</v>
      </c>
      <c r="E65" s="44"/>
      <c r="F65" s="45" t="s">
        <v>99</v>
      </c>
      <c r="G65" s="45" t="s">
        <v>100</v>
      </c>
      <c r="H65" s="21"/>
      <c r="L65" s="21"/>
      <c r="M65" s="21"/>
      <c r="N65" s="52"/>
    </row>
    <row r="66" spans="1:14" x14ac:dyDescent="0.25">
      <c r="A66" s="23" t="s">
        <v>101</v>
      </c>
      <c r="B66" s="40" t="s">
        <v>786</v>
      </c>
      <c r="C66" s="88">
        <v>23.253003299508553</v>
      </c>
      <c r="D66" s="88" t="s">
        <v>759</v>
      </c>
      <c r="E66" s="37"/>
      <c r="F66" s="53"/>
      <c r="G66" s="54"/>
      <c r="H66" s="21"/>
      <c r="L66" s="21"/>
      <c r="M66" s="21"/>
      <c r="N66" s="52"/>
    </row>
    <row r="67" spans="1:14" x14ac:dyDescent="0.25">
      <c r="B67" s="40"/>
      <c r="E67" s="37"/>
      <c r="F67" s="53"/>
      <c r="G67" s="54"/>
      <c r="H67" s="21"/>
      <c r="L67" s="21"/>
      <c r="M67" s="21"/>
      <c r="N67" s="52"/>
    </row>
    <row r="68" spans="1:14" x14ac:dyDescent="0.25">
      <c r="B68" s="40" t="s">
        <v>777</v>
      </c>
      <c r="C68" s="37"/>
      <c r="D68" s="37"/>
      <c r="E68" s="37"/>
      <c r="F68" s="54"/>
      <c r="G68" s="54"/>
      <c r="H68" s="21"/>
      <c r="L68" s="21"/>
      <c r="M68" s="21"/>
      <c r="N68" s="52"/>
    </row>
    <row r="69" spans="1:14" x14ac:dyDescent="0.25">
      <c r="B69" s="40" t="s">
        <v>103</v>
      </c>
      <c r="E69" s="37"/>
      <c r="F69" s="54"/>
      <c r="G69" s="54"/>
      <c r="H69" s="21"/>
      <c r="L69" s="21"/>
      <c r="M69" s="21"/>
      <c r="N69" s="52"/>
    </row>
    <row r="70" spans="1:14" x14ac:dyDescent="0.25">
      <c r="A70" s="23" t="s">
        <v>104</v>
      </c>
      <c r="B70" s="19" t="s">
        <v>809</v>
      </c>
      <c r="C70" s="84">
        <v>5490.1354534871971</v>
      </c>
      <c r="D70" s="84" t="s">
        <v>759</v>
      </c>
      <c r="E70" s="19"/>
      <c r="F70" s="90">
        <f t="shared" ref="F70:F76" si="1">IF($C$77=0,"",IF(C70="[for completion]","",C70/$C$77))</f>
        <v>1.6108823524789116E-2</v>
      </c>
      <c r="G70" s="90" t="str">
        <f>IF($D$77=0,"",IF(D70="[Mark as ND1 if not relevant]","",D70/$D$77))</f>
        <v/>
      </c>
      <c r="H70" s="21"/>
      <c r="L70" s="21"/>
      <c r="M70" s="21"/>
      <c r="N70" s="52"/>
    </row>
    <row r="71" spans="1:14" x14ac:dyDescent="0.25">
      <c r="A71" s="23" t="s">
        <v>105</v>
      </c>
      <c r="B71" s="19" t="s">
        <v>810</v>
      </c>
      <c r="C71" s="84">
        <v>3386.92780408</v>
      </c>
      <c r="D71" s="84" t="s">
        <v>759</v>
      </c>
      <c r="E71" s="19"/>
      <c r="F71" s="90">
        <f t="shared" si="1"/>
        <v>9.9377187957123102E-3</v>
      </c>
      <c r="G71" s="90" t="str">
        <f t="shared" ref="G71:G76" si="2">IF($D$77=0,"",IF(D71="[Mark as ND1 if not relevant]","",D71/$D$77))</f>
        <v/>
      </c>
      <c r="H71" s="21"/>
      <c r="L71" s="21"/>
      <c r="M71" s="21"/>
      <c r="N71" s="52"/>
    </row>
    <row r="72" spans="1:14" x14ac:dyDescent="0.25">
      <c r="A72" s="23" t="s">
        <v>106</v>
      </c>
      <c r="B72" s="19" t="s">
        <v>811</v>
      </c>
      <c r="C72" s="84">
        <v>3551.5442351900001</v>
      </c>
      <c r="D72" s="84" t="s">
        <v>759</v>
      </c>
      <c r="E72" s="19"/>
      <c r="F72" s="90">
        <f t="shared" si="1"/>
        <v>1.0420726375488371E-2</v>
      </c>
      <c r="G72" s="90" t="str">
        <f t="shared" si="2"/>
        <v/>
      </c>
      <c r="H72" s="21"/>
      <c r="L72" s="21"/>
      <c r="M72" s="21"/>
      <c r="N72" s="52"/>
    </row>
    <row r="73" spans="1:14" x14ac:dyDescent="0.25">
      <c r="A73" s="23" t="s">
        <v>107</v>
      </c>
      <c r="B73" s="19" t="s">
        <v>812</v>
      </c>
      <c r="C73" s="84">
        <v>5571.6422487899999</v>
      </c>
      <c r="D73" s="84" t="s">
        <v>759</v>
      </c>
      <c r="E73" s="19"/>
      <c r="F73" s="90">
        <f t="shared" si="1"/>
        <v>1.6347975835825448E-2</v>
      </c>
      <c r="G73" s="90" t="str">
        <f t="shared" si="2"/>
        <v/>
      </c>
      <c r="H73" s="21"/>
      <c r="L73" s="21"/>
      <c r="M73" s="21"/>
      <c r="N73" s="52"/>
    </row>
    <row r="74" spans="1:14" x14ac:dyDescent="0.25">
      <c r="A74" s="23" t="s">
        <v>108</v>
      </c>
      <c r="B74" s="19" t="s">
        <v>813</v>
      </c>
      <c r="C74" s="84">
        <v>6443.8594178600006</v>
      </c>
      <c r="D74" s="84" t="s">
        <v>759</v>
      </c>
      <c r="E74" s="19"/>
      <c r="F74" s="90">
        <f t="shared" si="1"/>
        <v>1.8907182720769484E-2</v>
      </c>
      <c r="G74" s="90" t="str">
        <f t="shared" si="2"/>
        <v/>
      </c>
      <c r="H74" s="21"/>
      <c r="L74" s="21"/>
      <c r="M74" s="21"/>
      <c r="N74" s="52"/>
    </row>
    <row r="75" spans="1:14" x14ac:dyDescent="0.25">
      <c r="A75" s="23" t="s">
        <v>109</v>
      </c>
      <c r="B75" s="19" t="s">
        <v>814</v>
      </c>
      <c r="C75" s="84">
        <v>13680.581229559995</v>
      </c>
      <c r="D75" s="84" t="s">
        <v>759</v>
      </c>
      <c r="E75" s="19"/>
      <c r="F75" s="90">
        <f t="shared" si="1"/>
        <v>4.014073434263736E-2</v>
      </c>
      <c r="G75" s="90" t="str">
        <f t="shared" si="2"/>
        <v/>
      </c>
      <c r="H75" s="21"/>
      <c r="L75" s="21"/>
      <c r="M75" s="21"/>
      <c r="N75" s="52"/>
    </row>
    <row r="76" spans="1:14" x14ac:dyDescent="0.25">
      <c r="A76" s="23" t="s">
        <v>110</v>
      </c>
      <c r="B76" s="19" t="s">
        <v>815</v>
      </c>
      <c r="C76" s="84">
        <v>302690.72949807078</v>
      </c>
      <c r="D76" s="84" t="s">
        <v>759</v>
      </c>
      <c r="E76" s="19"/>
      <c r="F76" s="90">
        <f t="shared" si="1"/>
        <v>0.88813683840477797</v>
      </c>
      <c r="G76" s="90" t="str">
        <f t="shared" si="2"/>
        <v/>
      </c>
      <c r="H76" s="21"/>
      <c r="L76" s="21"/>
      <c r="M76" s="21"/>
      <c r="N76" s="52"/>
    </row>
    <row r="77" spans="1:14" x14ac:dyDescent="0.25">
      <c r="A77" s="23" t="s">
        <v>111</v>
      </c>
      <c r="B77" s="55" t="s">
        <v>90</v>
      </c>
      <c r="C77" s="86">
        <f>SUM(C70:C76)</f>
        <v>340815.41988703795</v>
      </c>
      <c r="D77" s="86">
        <f>SUM(D70:D76)</f>
        <v>0</v>
      </c>
      <c r="E77" s="40"/>
      <c r="F77" s="91">
        <f>SUM(F70:F76)</f>
        <v>1</v>
      </c>
      <c r="G77" s="91">
        <f>SUM(G70:G76)</f>
        <v>0</v>
      </c>
      <c r="H77" s="21"/>
      <c r="L77" s="21"/>
      <c r="M77" s="21"/>
      <c r="N77" s="52"/>
    </row>
    <row r="78" spans="1:14" outlineLevel="1" x14ac:dyDescent="0.25">
      <c r="A78" s="23" t="s">
        <v>112</v>
      </c>
      <c r="B78" s="56" t="s">
        <v>113</v>
      </c>
      <c r="C78" s="86"/>
      <c r="D78" s="86"/>
      <c r="E78" s="40"/>
      <c r="F78" s="90">
        <f>IF($C$77=0,"",IF(C78="[for completion]","",C78/$C$77))</f>
        <v>0</v>
      </c>
      <c r="G78" s="90" t="str">
        <f t="shared" ref="G78:G87" si="3">IF($D$77=0,"",IF(D78="[for completion]","",D78/$D$77))</f>
        <v/>
      </c>
      <c r="H78" s="21"/>
      <c r="L78" s="21"/>
      <c r="M78" s="21"/>
      <c r="N78" s="52"/>
    </row>
    <row r="79" spans="1:14" outlineLevel="1" x14ac:dyDescent="0.25">
      <c r="A79" s="23" t="s">
        <v>114</v>
      </c>
      <c r="B79" s="56" t="s">
        <v>115</v>
      </c>
      <c r="C79" s="86"/>
      <c r="D79" s="86"/>
      <c r="E79" s="40"/>
      <c r="F79" s="90">
        <f t="shared" ref="F79:F87" si="4">IF($C$77=0,"",IF(C79="[for completion]","",C79/$C$77))</f>
        <v>0</v>
      </c>
      <c r="G79" s="90" t="str">
        <f t="shared" si="3"/>
        <v/>
      </c>
      <c r="H79" s="21"/>
      <c r="L79" s="21"/>
      <c r="M79" s="21"/>
      <c r="N79" s="52"/>
    </row>
    <row r="80" spans="1:14" outlineLevel="1" x14ac:dyDescent="0.25">
      <c r="A80" s="23" t="s">
        <v>116</v>
      </c>
      <c r="B80" s="56" t="s">
        <v>117</v>
      </c>
      <c r="C80" s="86"/>
      <c r="D80" s="86"/>
      <c r="E80" s="40"/>
      <c r="F80" s="90">
        <f t="shared" si="4"/>
        <v>0</v>
      </c>
      <c r="G80" s="90" t="str">
        <f t="shared" si="3"/>
        <v/>
      </c>
      <c r="H80" s="21"/>
      <c r="L80" s="21"/>
      <c r="M80" s="21"/>
      <c r="N80" s="52"/>
    </row>
    <row r="81" spans="1:14" outlineLevel="1" x14ac:dyDescent="0.25">
      <c r="A81" s="23" t="s">
        <v>118</v>
      </c>
      <c r="B81" s="56" t="s">
        <v>119</v>
      </c>
      <c r="C81" s="86"/>
      <c r="D81" s="86"/>
      <c r="E81" s="40"/>
      <c r="F81" s="90">
        <f t="shared" si="4"/>
        <v>0</v>
      </c>
      <c r="G81" s="90" t="str">
        <f t="shared" si="3"/>
        <v/>
      </c>
      <c r="H81" s="21"/>
      <c r="L81" s="21"/>
      <c r="M81" s="21"/>
      <c r="N81" s="52"/>
    </row>
    <row r="82" spans="1:14" outlineLevel="1" x14ac:dyDescent="0.25">
      <c r="A82" s="23" t="s">
        <v>120</v>
      </c>
      <c r="B82" s="56" t="s">
        <v>121</v>
      </c>
      <c r="C82" s="86"/>
      <c r="D82" s="86"/>
      <c r="E82" s="40"/>
      <c r="F82" s="90">
        <f t="shared" si="4"/>
        <v>0</v>
      </c>
      <c r="G82" s="90" t="str">
        <f t="shared" si="3"/>
        <v/>
      </c>
      <c r="H82" s="21"/>
      <c r="L82" s="21"/>
      <c r="M82" s="21"/>
      <c r="N82" s="52"/>
    </row>
    <row r="83" spans="1:14" outlineLevel="1" x14ac:dyDescent="0.25">
      <c r="A83" s="23" t="s">
        <v>122</v>
      </c>
      <c r="B83" s="56"/>
      <c r="C83" s="47"/>
      <c r="D83" s="47"/>
      <c r="E83" s="40"/>
      <c r="F83" s="48"/>
      <c r="G83" s="48"/>
      <c r="H83" s="21"/>
      <c r="L83" s="21"/>
      <c r="M83" s="21"/>
      <c r="N83" s="52"/>
    </row>
    <row r="84" spans="1:14" outlineLevel="1" x14ac:dyDescent="0.25">
      <c r="A84" s="23" t="s">
        <v>123</v>
      </c>
      <c r="B84" s="56"/>
      <c r="C84" s="47"/>
      <c r="D84" s="47"/>
      <c r="E84" s="40"/>
      <c r="F84" s="48"/>
      <c r="G84" s="48"/>
      <c r="H84" s="21"/>
      <c r="L84" s="21"/>
      <c r="M84" s="21"/>
      <c r="N84" s="52"/>
    </row>
    <row r="85" spans="1:14" outlineLevel="1" x14ac:dyDescent="0.25">
      <c r="A85" s="23" t="s">
        <v>124</v>
      </c>
      <c r="B85" s="56"/>
      <c r="C85" s="47"/>
      <c r="D85" s="47"/>
      <c r="E85" s="40"/>
      <c r="F85" s="48"/>
      <c r="G85" s="48"/>
      <c r="H85" s="21"/>
      <c r="L85" s="21"/>
      <c r="M85" s="21"/>
      <c r="N85" s="52"/>
    </row>
    <row r="86" spans="1:14" outlineLevel="1" x14ac:dyDescent="0.25">
      <c r="A86" s="23" t="s">
        <v>125</v>
      </c>
      <c r="B86" s="55"/>
      <c r="C86" s="47"/>
      <c r="D86" s="47"/>
      <c r="E86" s="40"/>
      <c r="F86" s="48">
        <f t="shared" si="4"/>
        <v>0</v>
      </c>
      <c r="G86" s="48" t="str">
        <f t="shared" si="3"/>
        <v/>
      </c>
      <c r="H86" s="21"/>
      <c r="L86" s="21"/>
      <c r="M86" s="21"/>
      <c r="N86" s="52"/>
    </row>
    <row r="87" spans="1:14" outlineLevel="1" x14ac:dyDescent="0.25">
      <c r="A87" s="23" t="s">
        <v>126</v>
      </c>
      <c r="B87" s="56"/>
      <c r="C87" s="47"/>
      <c r="D87" s="47"/>
      <c r="E87" s="40"/>
      <c r="F87" s="48">
        <f t="shared" si="4"/>
        <v>0</v>
      </c>
      <c r="G87" s="48" t="str">
        <f t="shared" si="3"/>
        <v/>
      </c>
      <c r="H87" s="21"/>
      <c r="L87" s="21"/>
      <c r="M87" s="21"/>
      <c r="N87" s="52"/>
    </row>
    <row r="88" spans="1:14" ht="15" customHeight="1" x14ac:dyDescent="0.25">
      <c r="A88" s="42"/>
      <c r="B88" s="43" t="s">
        <v>127</v>
      </c>
      <c r="C88" s="71" t="s">
        <v>783</v>
      </c>
      <c r="D88" s="71" t="s">
        <v>784</v>
      </c>
      <c r="E88" s="44"/>
      <c r="F88" s="45" t="s">
        <v>128</v>
      </c>
      <c r="G88" s="42" t="s">
        <v>129</v>
      </c>
      <c r="H88" s="21"/>
      <c r="L88" s="21"/>
      <c r="M88" s="21"/>
      <c r="N88" s="52"/>
    </row>
    <row r="89" spans="1:14" x14ac:dyDescent="0.25">
      <c r="A89" s="23" t="s">
        <v>130</v>
      </c>
      <c r="B89" s="40" t="s">
        <v>102</v>
      </c>
      <c r="C89" s="88">
        <v>4.3552966047774255</v>
      </c>
      <c r="D89" s="88">
        <f>C89+1</f>
        <v>5.3552966047774255</v>
      </c>
      <c r="E89" s="37"/>
      <c r="F89" s="96"/>
      <c r="G89" s="97"/>
      <c r="H89" s="21"/>
      <c r="L89" s="21"/>
      <c r="M89" s="21"/>
      <c r="N89" s="52"/>
    </row>
    <row r="90" spans="1:14" x14ac:dyDescent="0.25">
      <c r="B90" s="40"/>
      <c r="C90" s="88"/>
      <c r="D90" s="88"/>
      <c r="E90" s="37"/>
      <c r="F90" s="96"/>
      <c r="G90" s="97"/>
      <c r="H90" s="21"/>
      <c r="L90" s="21"/>
      <c r="M90" s="21"/>
      <c r="N90" s="52"/>
    </row>
    <row r="91" spans="1:14" x14ac:dyDescent="0.25">
      <c r="B91" s="40" t="s">
        <v>778</v>
      </c>
      <c r="C91" s="95"/>
      <c r="D91" s="95"/>
      <c r="E91" s="37"/>
      <c r="F91" s="97"/>
      <c r="G91" s="97"/>
      <c r="H91" s="21"/>
      <c r="L91" s="21"/>
      <c r="M91" s="21"/>
      <c r="N91" s="52"/>
    </row>
    <row r="92" spans="1:14" x14ac:dyDescent="0.25">
      <c r="A92" s="23" t="s">
        <v>131</v>
      </c>
      <c r="B92" s="40" t="s">
        <v>103</v>
      </c>
      <c r="C92" s="88"/>
      <c r="D92" s="88"/>
      <c r="E92" s="37"/>
      <c r="F92" s="97"/>
      <c r="G92" s="97"/>
      <c r="H92" s="21"/>
      <c r="L92" s="21"/>
      <c r="M92" s="21"/>
      <c r="N92" s="52"/>
    </row>
    <row r="93" spans="1:14" x14ac:dyDescent="0.25">
      <c r="A93" s="23" t="s">
        <v>132</v>
      </c>
      <c r="B93" s="19" t="s">
        <v>809</v>
      </c>
      <c r="C93" s="84">
        <v>37318</v>
      </c>
      <c r="D93" s="84">
        <v>0</v>
      </c>
      <c r="E93" s="19"/>
      <c r="F93" s="90">
        <f>IF($C$100=0,"",IF(C93="[for completion]","",IF(C93="","",C93/$C$100)))</f>
        <v>0.11670862730476952</v>
      </c>
      <c r="G93" s="90">
        <f>IF($D$100=0,"",IF(D93="[Mark as ND1 if not relevant]","",IF(D93="","",D93/$D$100)))</f>
        <v>0</v>
      </c>
      <c r="H93" s="21"/>
      <c r="L93" s="21"/>
      <c r="M93" s="21"/>
      <c r="N93" s="52"/>
    </row>
    <row r="94" spans="1:14" x14ac:dyDescent="0.25">
      <c r="A94" s="23" t="s">
        <v>133</v>
      </c>
      <c r="B94" s="19" t="s">
        <v>810</v>
      </c>
      <c r="C94" s="84">
        <v>54823.415000000001</v>
      </c>
      <c r="D94" s="84">
        <v>37318</v>
      </c>
      <c r="E94" s="19"/>
      <c r="F94" s="90">
        <f t="shared" ref="F94:F99" si="5">IF($C$100=0,"",IF(C94="[for completion]","",IF(C94="","",C94/$C$100)))</f>
        <v>0.17145520951845519</v>
      </c>
      <c r="G94" s="90">
        <f t="shared" ref="G94:G99" si="6">IF($D$100=0,"",IF(D94="[Mark as ND1 if not relevant]","",IF(D94="","",D94/$D$100)))</f>
        <v>0.11670862730476952</v>
      </c>
      <c r="H94" s="21"/>
      <c r="L94" s="21"/>
      <c r="M94" s="21"/>
      <c r="N94" s="52"/>
    </row>
    <row r="95" spans="1:14" x14ac:dyDescent="0.25">
      <c r="A95" s="23" t="s">
        <v>134</v>
      </c>
      <c r="B95" s="19" t="s">
        <v>811</v>
      </c>
      <c r="C95" s="84">
        <v>67602.263024999993</v>
      </c>
      <c r="D95" s="84">
        <v>54823.415000000001</v>
      </c>
      <c r="E95" s="19"/>
      <c r="F95" s="90">
        <f t="shared" si="5"/>
        <v>0.21141988639111756</v>
      </c>
      <c r="G95" s="90">
        <f t="shared" si="6"/>
        <v>0.17145520951845519</v>
      </c>
      <c r="H95" s="21"/>
      <c r="L95" s="21"/>
      <c r="M95" s="21"/>
      <c r="N95" s="52"/>
    </row>
    <row r="96" spans="1:14" x14ac:dyDescent="0.25">
      <c r="A96" s="23" t="s">
        <v>135</v>
      </c>
      <c r="B96" s="19" t="s">
        <v>812</v>
      </c>
      <c r="C96" s="84">
        <v>64760.800000000003</v>
      </c>
      <c r="D96" s="84">
        <v>67602.263024999993</v>
      </c>
      <c r="E96" s="19"/>
      <c r="F96" s="90">
        <f t="shared" si="5"/>
        <v>0.202533471010202</v>
      </c>
      <c r="G96" s="90">
        <f t="shared" si="6"/>
        <v>0.21141988639111756</v>
      </c>
      <c r="H96" s="21"/>
      <c r="L96" s="21"/>
      <c r="M96" s="21"/>
      <c r="N96" s="52"/>
    </row>
    <row r="97" spans="1:14" x14ac:dyDescent="0.25">
      <c r="A97" s="23" t="s">
        <v>136</v>
      </c>
      <c r="B97" s="19" t="s">
        <v>813</v>
      </c>
      <c r="C97" s="84">
        <v>45044.69</v>
      </c>
      <c r="D97" s="84">
        <v>64760.800000000003</v>
      </c>
      <c r="E97" s="19"/>
      <c r="F97" s="90">
        <f t="shared" si="5"/>
        <v>0.14087314264614606</v>
      </c>
      <c r="G97" s="90">
        <f t="shared" si="6"/>
        <v>0.202533471010202</v>
      </c>
      <c r="H97" s="21"/>
      <c r="L97" s="21"/>
      <c r="M97" s="21"/>
    </row>
    <row r="98" spans="1:14" x14ac:dyDescent="0.25">
      <c r="A98" s="23" t="s">
        <v>137</v>
      </c>
      <c r="B98" s="19" t="s">
        <v>814</v>
      </c>
      <c r="C98" s="84">
        <v>47750.5</v>
      </c>
      <c r="D98" s="84">
        <v>91145.19</v>
      </c>
      <c r="E98" s="19"/>
      <c r="F98" s="90">
        <f t="shared" si="5"/>
        <v>0.14933531561488819</v>
      </c>
      <c r="G98" s="90">
        <f t="shared" si="6"/>
        <v>0.28504823437302124</v>
      </c>
      <c r="H98" s="21"/>
      <c r="L98" s="21"/>
      <c r="M98" s="21"/>
    </row>
    <row r="99" spans="1:14" x14ac:dyDescent="0.25">
      <c r="A99" s="23" t="s">
        <v>138</v>
      </c>
      <c r="B99" s="19" t="s">
        <v>815</v>
      </c>
      <c r="C99" s="84">
        <v>2453.9</v>
      </c>
      <c r="D99" s="84">
        <v>4103.8999999999996</v>
      </c>
      <c r="E99" s="19"/>
      <c r="F99" s="90">
        <f t="shared" si="5"/>
        <v>7.674347514421297E-3</v>
      </c>
      <c r="G99" s="90">
        <f t="shared" si="6"/>
        <v>1.2834571402434311E-2</v>
      </c>
      <c r="H99" s="21"/>
      <c r="L99" s="21"/>
      <c r="M99" s="21"/>
    </row>
    <row r="100" spans="1:14" x14ac:dyDescent="0.25">
      <c r="A100" s="23" t="s">
        <v>139</v>
      </c>
      <c r="B100" s="55" t="s">
        <v>90</v>
      </c>
      <c r="C100" s="86">
        <f>SUM(C93:C99)</f>
        <v>319753.56802500004</v>
      </c>
      <c r="D100" s="86">
        <f>SUM(D93:D99)</f>
        <v>319753.56802500004</v>
      </c>
      <c r="E100" s="40"/>
      <c r="F100" s="91">
        <f>SUM(F93:F99)</f>
        <v>0.99999999999999989</v>
      </c>
      <c r="G100" s="91">
        <f>SUM(G93:G99)</f>
        <v>0.99999999999999978</v>
      </c>
      <c r="H100" s="21"/>
      <c r="L100" s="21"/>
      <c r="M100" s="21"/>
    </row>
    <row r="101" spans="1:14" outlineLevel="1" x14ac:dyDescent="0.25">
      <c r="A101" s="23" t="s">
        <v>140</v>
      </c>
      <c r="B101" s="56" t="s">
        <v>113</v>
      </c>
      <c r="C101" s="86"/>
      <c r="D101" s="86"/>
      <c r="E101" s="40"/>
      <c r="F101" s="90">
        <f>IF($C$100=0,"",IF(C101="[for completion]","",C101/$C$100))</f>
        <v>0</v>
      </c>
      <c r="G101" s="90">
        <f>IF($D$100=0,"",IF(D101="[for completion]","",D101/$D$100))</f>
        <v>0</v>
      </c>
      <c r="H101" s="21"/>
      <c r="L101" s="21"/>
      <c r="M101" s="21"/>
    </row>
    <row r="102" spans="1:14" outlineLevel="1" x14ac:dyDescent="0.25">
      <c r="A102" s="23" t="s">
        <v>141</v>
      </c>
      <c r="B102" s="56" t="s">
        <v>115</v>
      </c>
      <c r="C102" s="86"/>
      <c r="D102" s="86"/>
      <c r="E102" s="40"/>
      <c r="F102" s="90">
        <f>IF($C$100=0,"",IF(C102="[for completion]","",C102/$C$100))</f>
        <v>0</v>
      </c>
      <c r="G102" s="90">
        <f>IF($D$100=0,"",IF(D102="[for completion]","",D102/$D$100))</f>
        <v>0</v>
      </c>
      <c r="H102" s="21"/>
      <c r="L102" s="21"/>
      <c r="M102" s="21"/>
    </row>
    <row r="103" spans="1:14" outlineLevel="1" x14ac:dyDescent="0.25">
      <c r="A103" s="23" t="s">
        <v>142</v>
      </c>
      <c r="B103" s="56" t="s">
        <v>117</v>
      </c>
      <c r="C103" s="86"/>
      <c r="D103" s="86"/>
      <c r="E103" s="40"/>
      <c r="F103" s="90">
        <f>IF($C$100=0,"",IF(C103="[for completion]","",C103/$C$100))</f>
        <v>0</v>
      </c>
      <c r="G103" s="90">
        <f>IF($D$100=0,"",IF(D103="[for completion]","",D103/$D$100))</f>
        <v>0</v>
      </c>
      <c r="H103" s="21"/>
      <c r="L103" s="21"/>
      <c r="M103" s="21"/>
    </row>
    <row r="104" spans="1:14" outlineLevel="1" x14ac:dyDescent="0.25">
      <c r="A104" s="23" t="s">
        <v>143</v>
      </c>
      <c r="B104" s="56" t="s">
        <v>119</v>
      </c>
      <c r="C104" s="86"/>
      <c r="D104" s="86"/>
      <c r="E104" s="40"/>
      <c r="F104" s="90">
        <f>IF($C$100=0,"",IF(C104="[for completion]","",C104/$C$100))</f>
        <v>0</v>
      </c>
      <c r="G104" s="90">
        <f>IF($D$100=0,"",IF(D104="[for completion]","",D104/$D$100))</f>
        <v>0</v>
      </c>
      <c r="H104" s="21"/>
      <c r="L104" s="21"/>
      <c r="M104" s="21"/>
    </row>
    <row r="105" spans="1:14" outlineLevel="1" x14ac:dyDescent="0.25">
      <c r="A105" s="23" t="s">
        <v>144</v>
      </c>
      <c r="B105" s="56" t="s">
        <v>121</v>
      </c>
      <c r="C105" s="86"/>
      <c r="D105" s="86"/>
      <c r="E105" s="40"/>
      <c r="F105" s="90">
        <f>IF($C$100=0,"",IF(C105="[for completion]","",C105/$C$100))</f>
        <v>0</v>
      </c>
      <c r="G105" s="90">
        <f>IF($D$100=0,"",IF(D105="[for completion]","",D105/$D$100))</f>
        <v>0</v>
      </c>
      <c r="H105" s="21"/>
      <c r="L105" s="21"/>
      <c r="M105" s="21"/>
    </row>
    <row r="106" spans="1:14" outlineLevel="1" x14ac:dyDescent="0.25">
      <c r="A106" s="23" t="s">
        <v>145</v>
      </c>
      <c r="B106" s="56"/>
      <c r="C106" s="47"/>
      <c r="D106" s="47"/>
      <c r="E106" s="40"/>
      <c r="F106" s="48"/>
      <c r="G106" s="48"/>
      <c r="H106" s="21"/>
      <c r="L106" s="21"/>
      <c r="M106" s="21"/>
    </row>
    <row r="107" spans="1:14" outlineLevel="1" x14ac:dyDescent="0.25">
      <c r="A107" s="23" t="s">
        <v>146</v>
      </c>
      <c r="B107" s="56"/>
      <c r="C107" s="47"/>
      <c r="D107" s="47"/>
      <c r="E107" s="40"/>
      <c r="F107" s="48"/>
      <c r="G107" s="48"/>
      <c r="H107" s="21"/>
      <c r="L107" s="21"/>
      <c r="M107" s="21"/>
    </row>
    <row r="108" spans="1:14" outlineLevel="1" x14ac:dyDescent="0.25">
      <c r="A108" s="23" t="s">
        <v>147</v>
      </c>
      <c r="B108" s="55"/>
      <c r="C108" s="47"/>
      <c r="D108" s="47"/>
      <c r="E108" s="40"/>
      <c r="F108" s="48"/>
      <c r="G108" s="48"/>
      <c r="H108" s="21"/>
      <c r="L108" s="21"/>
      <c r="M108" s="21"/>
    </row>
    <row r="109" spans="1:14" outlineLevel="1" x14ac:dyDescent="0.25">
      <c r="A109" s="23" t="s">
        <v>148</v>
      </c>
      <c r="B109" s="56"/>
      <c r="C109" s="47"/>
      <c r="D109" s="47"/>
      <c r="E109" s="40"/>
      <c r="F109" s="48"/>
      <c r="G109" s="48"/>
      <c r="H109" s="21"/>
      <c r="L109" s="21"/>
      <c r="M109" s="21"/>
    </row>
    <row r="110" spans="1:14" outlineLevel="1" x14ac:dyDescent="0.25">
      <c r="A110" s="23" t="s">
        <v>149</v>
      </c>
      <c r="B110" s="56"/>
      <c r="C110" s="47"/>
      <c r="D110" s="47"/>
      <c r="E110" s="40"/>
      <c r="F110" s="48"/>
      <c r="G110" s="48"/>
      <c r="H110" s="21"/>
      <c r="L110" s="21"/>
      <c r="M110" s="21"/>
    </row>
    <row r="111" spans="1:14" ht="15" customHeight="1" x14ac:dyDescent="0.25">
      <c r="A111" s="42"/>
      <c r="B111" s="89" t="s">
        <v>832</v>
      </c>
      <c r="C111" s="45" t="s">
        <v>150</v>
      </c>
      <c r="D111" s="45" t="s">
        <v>151</v>
      </c>
      <c r="E111" s="44"/>
      <c r="F111" s="45" t="s">
        <v>152</v>
      </c>
      <c r="G111" s="45" t="s">
        <v>153</v>
      </c>
      <c r="H111" s="21"/>
      <c r="L111" s="21"/>
      <c r="M111" s="21"/>
    </row>
    <row r="112" spans="1:14" s="57" customFormat="1" x14ac:dyDescent="0.25">
      <c r="A112" s="23" t="s">
        <v>154</v>
      </c>
      <c r="B112" s="40" t="s">
        <v>155</v>
      </c>
      <c r="C112" s="84">
        <v>6228.91828725502</v>
      </c>
      <c r="D112" s="84">
        <v>6228.91828725502</v>
      </c>
      <c r="E112" s="48"/>
      <c r="F112" s="90">
        <f t="shared" ref="F112:F116" si="7">IF($C$131=0,"",IF(C112="[for completion]","",IF(C112="","",C112/$C$131)))</f>
        <v>1.8276515450267986E-2</v>
      </c>
      <c r="G112" s="90">
        <f t="shared" ref="G112:G116" si="8">IF($D$131=0,"",IF(D112="[for completion]","",IF(D112="","",D112/$D$131)))</f>
        <v>1.8276515450267986E-2</v>
      </c>
      <c r="I112" s="23"/>
      <c r="J112" s="23"/>
      <c r="K112" s="23"/>
      <c r="L112" s="21" t="s">
        <v>818</v>
      </c>
      <c r="M112" s="21"/>
      <c r="N112" s="21"/>
    </row>
    <row r="113" spans="1:14" s="57" customFormat="1" x14ac:dyDescent="0.25">
      <c r="A113" s="23" t="s">
        <v>156</v>
      </c>
      <c r="B113" s="40" t="s">
        <v>819</v>
      </c>
      <c r="C113" s="84"/>
      <c r="D113" s="84"/>
      <c r="E113" s="48"/>
      <c r="F113" s="90" t="str">
        <f t="shared" si="7"/>
        <v/>
      </c>
      <c r="G113" s="90" t="str">
        <f t="shared" si="8"/>
        <v/>
      </c>
      <c r="I113" s="23"/>
      <c r="J113" s="23"/>
      <c r="K113" s="23"/>
      <c r="L113" s="40" t="s">
        <v>819</v>
      </c>
      <c r="M113" s="21"/>
      <c r="N113" s="21"/>
    </row>
    <row r="114" spans="1:14" s="57" customFormat="1" x14ac:dyDescent="0.25">
      <c r="A114" s="23" t="s">
        <v>157</v>
      </c>
      <c r="B114" s="40" t="s">
        <v>164</v>
      </c>
      <c r="C114" s="84"/>
      <c r="D114" s="84"/>
      <c r="E114" s="48"/>
      <c r="F114" s="90" t="str">
        <f t="shared" si="7"/>
        <v/>
      </c>
      <c r="G114" s="90" t="str">
        <f t="shared" si="8"/>
        <v/>
      </c>
      <c r="I114" s="23"/>
      <c r="J114" s="23"/>
      <c r="K114" s="23"/>
      <c r="L114" s="40" t="s">
        <v>164</v>
      </c>
      <c r="M114" s="21"/>
      <c r="N114" s="21"/>
    </row>
    <row r="115" spans="1:14" s="57" customFormat="1" x14ac:dyDescent="0.25">
      <c r="A115" s="23" t="s">
        <v>158</v>
      </c>
      <c r="B115" s="40" t="s">
        <v>820</v>
      </c>
      <c r="C115" s="84"/>
      <c r="D115" s="84"/>
      <c r="E115" s="48"/>
      <c r="F115" s="90" t="str">
        <f t="shared" si="7"/>
        <v/>
      </c>
      <c r="G115" s="90" t="str">
        <f t="shared" si="8"/>
        <v/>
      </c>
      <c r="I115" s="23"/>
      <c r="J115" s="23"/>
      <c r="K115" s="23"/>
      <c r="L115" s="40" t="s">
        <v>820</v>
      </c>
      <c r="M115" s="21"/>
      <c r="N115" s="21"/>
    </row>
    <row r="116" spans="1:14" s="57" customFormat="1" x14ac:dyDescent="0.25">
      <c r="A116" s="23" t="s">
        <v>160</v>
      </c>
      <c r="B116" s="40" t="s">
        <v>821</v>
      </c>
      <c r="C116" s="84"/>
      <c r="D116" s="84"/>
      <c r="E116" s="48"/>
      <c r="F116" s="90" t="str">
        <f t="shared" si="7"/>
        <v/>
      </c>
      <c r="G116" s="90" t="str">
        <f t="shared" si="8"/>
        <v/>
      </c>
      <c r="I116" s="23"/>
      <c r="J116" s="23"/>
      <c r="K116" s="23"/>
      <c r="L116" s="40" t="s">
        <v>821</v>
      </c>
      <c r="M116" s="21"/>
      <c r="N116" s="21"/>
    </row>
    <row r="117" spans="1:14" s="57" customFormat="1" x14ac:dyDescent="0.25">
      <c r="A117" s="23" t="s">
        <v>161</v>
      </c>
      <c r="B117" s="40" t="s">
        <v>166</v>
      </c>
      <c r="C117" s="84"/>
      <c r="D117" s="84"/>
      <c r="E117" s="40"/>
      <c r="F117" s="90" t="str">
        <f t="shared" ref="F117:F123" si="9">IF($C$131=0,"",IF(C117="[for completion]","",IF(C117="","",C117/$C$131)))</f>
        <v/>
      </c>
      <c r="G117" s="90" t="str">
        <f t="shared" ref="G117:G123" si="10">IF($D$131=0,"",IF(D117="[for completion]","",IF(D117="","",D117/$D$131)))</f>
        <v/>
      </c>
      <c r="I117" s="23"/>
      <c r="J117" s="23"/>
      <c r="K117" s="23"/>
      <c r="L117" s="40" t="s">
        <v>166</v>
      </c>
      <c r="M117" s="21"/>
      <c r="N117" s="21"/>
    </row>
    <row r="118" spans="1:14" x14ac:dyDescent="0.25">
      <c r="A118" s="23" t="s">
        <v>162</v>
      </c>
      <c r="B118" s="40" t="s">
        <v>168</v>
      </c>
      <c r="C118" s="84"/>
      <c r="D118" s="84"/>
      <c r="E118" s="40"/>
      <c r="F118" s="90" t="str">
        <f t="shared" si="9"/>
        <v/>
      </c>
      <c r="G118" s="90" t="str">
        <f t="shared" si="10"/>
        <v/>
      </c>
      <c r="L118" s="40" t="s">
        <v>168</v>
      </c>
      <c r="M118" s="21"/>
    </row>
    <row r="119" spans="1:14" x14ac:dyDescent="0.25">
      <c r="A119" s="23" t="s">
        <v>163</v>
      </c>
      <c r="B119" s="40" t="s">
        <v>822</v>
      </c>
      <c r="C119" s="84"/>
      <c r="D119" s="84"/>
      <c r="E119" s="40"/>
      <c r="F119" s="90" t="str">
        <f t="shared" si="9"/>
        <v/>
      </c>
      <c r="G119" s="90" t="str">
        <f t="shared" si="10"/>
        <v/>
      </c>
      <c r="L119" s="40" t="s">
        <v>822</v>
      </c>
      <c r="M119" s="21"/>
    </row>
    <row r="120" spans="1:14" x14ac:dyDescent="0.25">
      <c r="A120" s="23" t="s">
        <v>165</v>
      </c>
      <c r="B120" s="40" t="s">
        <v>170</v>
      </c>
      <c r="C120" s="84"/>
      <c r="D120" s="84"/>
      <c r="E120" s="40"/>
      <c r="F120" s="90" t="str">
        <f t="shared" si="9"/>
        <v/>
      </c>
      <c r="G120" s="90" t="str">
        <f t="shared" si="10"/>
        <v/>
      </c>
      <c r="L120" s="40" t="s">
        <v>170</v>
      </c>
      <c r="M120" s="21"/>
    </row>
    <row r="121" spans="1:14" x14ac:dyDescent="0.25">
      <c r="A121" s="23" t="s">
        <v>167</v>
      </c>
      <c r="B121" s="23" t="s">
        <v>1865</v>
      </c>
      <c r="C121" s="84"/>
      <c r="D121" s="84"/>
      <c r="F121" s="90" t="str">
        <f t="shared" si="9"/>
        <v/>
      </c>
      <c r="G121" s="90" t="str">
        <f t="shared" si="10"/>
        <v/>
      </c>
      <c r="L121" s="40"/>
      <c r="M121" s="21"/>
    </row>
    <row r="122" spans="1:14" x14ac:dyDescent="0.25">
      <c r="A122" s="23" t="s">
        <v>169</v>
      </c>
      <c r="B122" s="40" t="s">
        <v>829</v>
      </c>
      <c r="C122" s="84"/>
      <c r="D122" s="84"/>
      <c r="E122" s="40"/>
      <c r="F122" s="90" t="str">
        <f t="shared" si="9"/>
        <v/>
      </c>
      <c r="G122" s="90" t="str">
        <f t="shared" si="10"/>
        <v/>
      </c>
      <c r="L122" s="40" t="s">
        <v>172</v>
      </c>
      <c r="M122" s="21"/>
    </row>
    <row r="123" spans="1:14" x14ac:dyDescent="0.25">
      <c r="A123" s="23" t="s">
        <v>171</v>
      </c>
      <c r="B123" s="40" t="s">
        <v>172</v>
      </c>
      <c r="C123" s="84"/>
      <c r="D123" s="84"/>
      <c r="E123" s="40"/>
      <c r="F123" s="90" t="str">
        <f t="shared" si="9"/>
        <v/>
      </c>
      <c r="G123" s="90" t="str">
        <f t="shared" si="10"/>
        <v/>
      </c>
      <c r="L123" s="40" t="s">
        <v>159</v>
      </c>
      <c r="M123" s="21"/>
    </row>
    <row r="124" spans="1:14" x14ac:dyDescent="0.25">
      <c r="A124" s="23" t="s">
        <v>173</v>
      </c>
      <c r="B124" s="40" t="s">
        <v>159</v>
      </c>
      <c r="C124" s="84">
        <v>334586.5015997829</v>
      </c>
      <c r="D124" s="84">
        <v>334586.5015997829</v>
      </c>
      <c r="E124" s="40"/>
      <c r="F124" s="90">
        <f t="shared" ref="F124:F136" si="11">IF($C$131=0,"",IF(C124="[for completion]","",IF(C124="","",C124/$C$131)))</f>
        <v>0.98172348454973191</v>
      </c>
      <c r="G124" s="90">
        <f t="shared" ref="G124:G136" si="12">IF($D$131=0,"",IF(D124="[for completion]","",IF(D124="","",D124/$D$131)))</f>
        <v>0.98172348454973191</v>
      </c>
      <c r="L124" s="19" t="s">
        <v>824</v>
      </c>
      <c r="M124" s="21"/>
    </row>
    <row r="125" spans="1:14" x14ac:dyDescent="0.25">
      <c r="A125" s="23" t="s">
        <v>175</v>
      </c>
      <c r="B125" s="23" t="s">
        <v>1992</v>
      </c>
      <c r="C125" s="84"/>
      <c r="D125" s="84"/>
      <c r="E125" s="40"/>
      <c r="F125" s="90" t="str">
        <f t="shared" si="11"/>
        <v/>
      </c>
      <c r="G125" s="90" t="str">
        <f t="shared" si="12"/>
        <v/>
      </c>
      <c r="L125" s="40" t="s">
        <v>174</v>
      </c>
      <c r="M125" s="21"/>
    </row>
    <row r="126" spans="1:14" x14ac:dyDescent="0.25">
      <c r="A126" s="23" t="s">
        <v>177</v>
      </c>
      <c r="B126" s="19" t="s">
        <v>824</v>
      </c>
      <c r="C126" s="84"/>
      <c r="D126" s="84"/>
      <c r="E126" s="40"/>
      <c r="F126" s="90" t="str">
        <f t="shared" si="11"/>
        <v/>
      </c>
      <c r="G126" s="90" t="str">
        <f t="shared" si="12"/>
        <v/>
      </c>
      <c r="H126" s="52"/>
      <c r="L126" s="40" t="s">
        <v>176</v>
      </c>
      <c r="M126" s="21"/>
    </row>
    <row r="127" spans="1:14" x14ac:dyDescent="0.25">
      <c r="A127" s="23" t="s">
        <v>178</v>
      </c>
      <c r="B127" s="40" t="s">
        <v>174</v>
      </c>
      <c r="C127" s="84"/>
      <c r="D127" s="84"/>
      <c r="E127" s="40"/>
      <c r="F127" s="90" t="str">
        <f t="shared" si="11"/>
        <v/>
      </c>
      <c r="G127" s="90" t="str">
        <f t="shared" si="12"/>
        <v/>
      </c>
      <c r="H127" s="21"/>
      <c r="L127" s="40" t="s">
        <v>823</v>
      </c>
      <c r="M127" s="21"/>
    </row>
    <row r="128" spans="1:14" x14ac:dyDescent="0.25">
      <c r="A128" s="23" t="s">
        <v>825</v>
      </c>
      <c r="B128" s="40" t="s">
        <v>176</v>
      </c>
      <c r="C128" s="84"/>
      <c r="D128" s="84"/>
      <c r="E128" s="40"/>
      <c r="F128" s="90" t="str">
        <f t="shared" si="11"/>
        <v/>
      </c>
      <c r="G128" s="90" t="str">
        <f t="shared" si="12"/>
        <v/>
      </c>
      <c r="H128" s="21"/>
      <c r="L128" s="21"/>
      <c r="M128" s="21"/>
    </row>
    <row r="129" spans="1:14" x14ac:dyDescent="0.25">
      <c r="A129" s="23" t="s">
        <v>828</v>
      </c>
      <c r="B129" s="40" t="s">
        <v>823</v>
      </c>
      <c r="C129" s="84"/>
      <c r="D129" s="84"/>
      <c r="E129" s="40"/>
      <c r="F129" s="90" t="str">
        <f t="shared" si="11"/>
        <v/>
      </c>
      <c r="G129" s="90" t="str">
        <f t="shared" si="12"/>
        <v/>
      </c>
      <c r="H129" s="21"/>
      <c r="L129" s="21"/>
      <c r="M129" s="21"/>
    </row>
    <row r="130" spans="1:14" outlineLevel="1" x14ac:dyDescent="0.25">
      <c r="A130" s="23" t="s">
        <v>1866</v>
      </c>
      <c r="B130" s="40" t="s">
        <v>88</v>
      </c>
      <c r="C130" s="84"/>
      <c r="D130" s="84"/>
      <c r="E130" s="40"/>
      <c r="F130" s="90" t="str">
        <f t="shared" si="11"/>
        <v/>
      </c>
      <c r="G130" s="90" t="str">
        <f t="shared" si="12"/>
        <v/>
      </c>
      <c r="H130" s="21"/>
      <c r="L130" s="21"/>
      <c r="M130" s="21"/>
    </row>
    <row r="131" spans="1:14" outlineLevel="1" x14ac:dyDescent="0.25">
      <c r="A131" s="23" t="s">
        <v>179</v>
      </c>
      <c r="B131" s="55" t="s">
        <v>90</v>
      </c>
      <c r="C131" s="84">
        <f>SUM(C112:C130)</f>
        <v>340815.41988703795</v>
      </c>
      <c r="D131" s="84">
        <f>SUM(D112:D130)</f>
        <v>340815.41988703795</v>
      </c>
      <c r="E131" s="40"/>
      <c r="F131" s="90">
        <f>SUM(F112:F130)</f>
        <v>0.99999999999999989</v>
      </c>
      <c r="G131" s="90">
        <f>SUM(G112:G130)</f>
        <v>0.99999999999999989</v>
      </c>
      <c r="H131" s="21"/>
      <c r="L131" s="21"/>
      <c r="M131" s="21"/>
    </row>
    <row r="132" spans="1:14" outlineLevel="1" x14ac:dyDescent="0.25">
      <c r="A132" s="23" t="s">
        <v>180</v>
      </c>
      <c r="B132" s="51" t="s">
        <v>92</v>
      </c>
      <c r="C132" s="84"/>
      <c r="D132" s="84"/>
      <c r="E132" s="40"/>
      <c r="F132" s="90" t="str">
        <f t="shared" si="11"/>
        <v/>
      </c>
      <c r="G132" s="90" t="str">
        <f t="shared" si="12"/>
        <v/>
      </c>
      <c r="H132" s="21"/>
      <c r="L132" s="21"/>
      <c r="M132" s="21"/>
    </row>
    <row r="133" spans="1:14" outlineLevel="1" x14ac:dyDescent="0.25">
      <c r="A133" s="23" t="s">
        <v>181</v>
      </c>
      <c r="B133" s="51" t="s">
        <v>92</v>
      </c>
      <c r="C133" s="84"/>
      <c r="D133" s="84"/>
      <c r="E133" s="40"/>
      <c r="F133" s="90" t="str">
        <f t="shared" si="11"/>
        <v/>
      </c>
      <c r="G133" s="90" t="str">
        <f t="shared" si="12"/>
        <v/>
      </c>
      <c r="H133" s="21"/>
      <c r="L133" s="21"/>
      <c r="M133" s="21"/>
    </row>
    <row r="134" spans="1:14" outlineLevel="1" x14ac:dyDescent="0.25">
      <c r="A134" s="23" t="s">
        <v>182</v>
      </c>
      <c r="B134" s="51" t="s">
        <v>92</v>
      </c>
      <c r="C134" s="84"/>
      <c r="D134" s="84"/>
      <c r="E134" s="40"/>
      <c r="F134" s="90" t="str">
        <f t="shared" si="11"/>
        <v/>
      </c>
      <c r="G134" s="90" t="str">
        <f t="shared" si="12"/>
        <v/>
      </c>
      <c r="H134" s="21"/>
      <c r="L134" s="21"/>
      <c r="M134" s="21"/>
    </row>
    <row r="135" spans="1:14" outlineLevel="1" x14ac:dyDescent="0.25">
      <c r="A135" s="23" t="s">
        <v>183</v>
      </c>
      <c r="B135" s="51" t="s">
        <v>92</v>
      </c>
      <c r="C135" s="84"/>
      <c r="D135" s="84"/>
      <c r="E135" s="40"/>
      <c r="F135" s="90" t="str">
        <f t="shared" si="11"/>
        <v/>
      </c>
      <c r="G135" s="90" t="str">
        <f t="shared" si="12"/>
        <v/>
      </c>
      <c r="H135" s="21"/>
      <c r="L135" s="21"/>
      <c r="M135" s="21"/>
    </row>
    <row r="136" spans="1:14" outlineLevel="1" x14ac:dyDescent="0.25">
      <c r="A136" s="23" t="s">
        <v>184</v>
      </c>
      <c r="B136" s="51" t="s">
        <v>92</v>
      </c>
      <c r="C136" s="84"/>
      <c r="D136" s="84"/>
      <c r="E136" s="40"/>
      <c r="F136" s="90" t="str">
        <f t="shared" si="11"/>
        <v/>
      </c>
      <c r="G136" s="90" t="str">
        <f t="shared" si="12"/>
        <v/>
      </c>
      <c r="H136" s="21"/>
      <c r="L136" s="21"/>
      <c r="M136" s="21"/>
    </row>
    <row r="137" spans="1:14" ht="15" customHeight="1" x14ac:dyDescent="0.25">
      <c r="A137" s="42"/>
      <c r="B137" s="43" t="s">
        <v>185</v>
      </c>
      <c r="C137" s="45" t="s">
        <v>150</v>
      </c>
      <c r="D137" s="45" t="s">
        <v>151</v>
      </c>
      <c r="E137" s="44"/>
      <c r="F137" s="45" t="s">
        <v>152</v>
      </c>
      <c r="G137" s="45" t="s">
        <v>153</v>
      </c>
      <c r="H137" s="21"/>
      <c r="L137" s="21"/>
      <c r="M137" s="21"/>
    </row>
    <row r="138" spans="1:14" s="57" customFormat="1" x14ac:dyDescent="0.25">
      <c r="A138" s="23" t="s">
        <v>186</v>
      </c>
      <c r="B138" s="40" t="s">
        <v>155</v>
      </c>
      <c r="C138" s="84">
        <v>180015.428025</v>
      </c>
      <c r="D138" s="84">
        <v>6150.04</v>
      </c>
      <c r="E138" s="48"/>
      <c r="F138" s="90">
        <f t="shared" ref="F138:F141" si="13">IF($C$157=0,"",IF(C138="[for completion]","",IF(C138="","",C138/$C$157)))</f>
        <v>0.56298176479120776</v>
      </c>
      <c r="G138" s="90">
        <f t="shared" ref="G138:G141" si="14">IF($D$157=0,"",IF(D138="[for completion]","",IF(D138="","",D138/$D$157)))</f>
        <v>1.9233686860748833E-2</v>
      </c>
      <c r="H138" s="21"/>
      <c r="I138" s="23"/>
      <c r="J138" s="23"/>
      <c r="K138" s="23"/>
      <c r="L138" s="21"/>
      <c r="M138" s="21"/>
      <c r="N138" s="21"/>
    </row>
    <row r="139" spans="1:14" s="57" customFormat="1" x14ac:dyDescent="0.25">
      <c r="A139" s="23" t="s">
        <v>187</v>
      </c>
      <c r="B139" s="40" t="s">
        <v>819</v>
      </c>
      <c r="C139" s="84"/>
      <c r="D139" s="84"/>
      <c r="E139" s="48"/>
      <c r="F139" s="90" t="str">
        <f t="shared" si="13"/>
        <v/>
      </c>
      <c r="G139" s="90" t="str">
        <f t="shared" si="14"/>
        <v/>
      </c>
      <c r="H139" s="21"/>
      <c r="I139" s="23"/>
      <c r="J139" s="23"/>
      <c r="K139" s="23"/>
      <c r="L139" s="21"/>
      <c r="M139" s="21"/>
      <c r="N139" s="21"/>
    </row>
    <row r="140" spans="1:14" s="57" customFormat="1" x14ac:dyDescent="0.25">
      <c r="A140" s="23" t="s">
        <v>188</v>
      </c>
      <c r="B140" s="40" t="s">
        <v>164</v>
      </c>
      <c r="C140" s="84"/>
      <c r="D140" s="84"/>
      <c r="E140" s="48"/>
      <c r="F140" s="90" t="str">
        <f t="shared" si="13"/>
        <v/>
      </c>
      <c r="G140" s="90" t="str">
        <f t="shared" si="14"/>
        <v/>
      </c>
      <c r="H140" s="21"/>
      <c r="I140" s="23"/>
      <c r="J140" s="23"/>
      <c r="K140" s="23"/>
      <c r="L140" s="21"/>
      <c r="M140" s="21"/>
      <c r="N140" s="21"/>
    </row>
    <row r="141" spans="1:14" s="57" customFormat="1" x14ac:dyDescent="0.25">
      <c r="A141" s="23" t="s">
        <v>189</v>
      </c>
      <c r="B141" s="40" t="s">
        <v>820</v>
      </c>
      <c r="C141" s="84"/>
      <c r="D141" s="84"/>
      <c r="E141" s="48"/>
      <c r="F141" s="90" t="str">
        <f t="shared" si="13"/>
        <v/>
      </c>
      <c r="G141" s="90" t="str">
        <f t="shared" si="14"/>
        <v/>
      </c>
      <c r="H141" s="21"/>
      <c r="I141" s="23"/>
      <c r="J141" s="23"/>
      <c r="K141" s="23"/>
      <c r="L141" s="21"/>
      <c r="M141" s="21"/>
      <c r="N141" s="21"/>
    </row>
    <row r="142" spans="1:14" s="57" customFormat="1" x14ac:dyDescent="0.25">
      <c r="A142" s="23" t="s">
        <v>190</v>
      </c>
      <c r="B142" s="40" t="s">
        <v>821</v>
      </c>
      <c r="C142" s="84">
        <v>3852.9</v>
      </c>
      <c r="D142" s="84">
        <v>0</v>
      </c>
      <c r="E142" s="48"/>
      <c r="F142" s="90">
        <f t="shared" ref="F142:F162" si="15">IF($C$157=0,"",IF(C142="[for completion]","",IF(C142="","",C142/$C$157)))</f>
        <v>1.2049591889772941E-2</v>
      </c>
      <c r="G142" s="90">
        <f t="shared" ref="G142:G162" si="16">IF($D$157=0,"",IF(D142="[for completion]","",IF(D142="","",D142/$D$157)))</f>
        <v>0</v>
      </c>
      <c r="H142" s="21"/>
      <c r="I142" s="23"/>
      <c r="J142" s="23"/>
      <c r="K142" s="23"/>
      <c r="L142" s="21"/>
      <c r="M142" s="21"/>
      <c r="N142" s="21"/>
    </row>
    <row r="143" spans="1:14" s="57" customFormat="1" x14ac:dyDescent="0.25">
      <c r="A143" s="23" t="s">
        <v>191</v>
      </c>
      <c r="B143" s="40" t="s">
        <v>166</v>
      </c>
      <c r="C143" s="84"/>
      <c r="D143" s="84"/>
      <c r="E143" s="40"/>
      <c r="F143" s="90" t="str">
        <f t="shared" si="15"/>
        <v/>
      </c>
      <c r="G143" s="90" t="str">
        <f t="shared" si="16"/>
        <v/>
      </c>
      <c r="H143" s="21"/>
      <c r="I143" s="23"/>
      <c r="J143" s="23"/>
      <c r="K143" s="23"/>
      <c r="L143" s="21"/>
      <c r="M143" s="21"/>
      <c r="N143" s="21"/>
    </row>
    <row r="144" spans="1:14" x14ac:dyDescent="0.25">
      <c r="A144" s="23" t="s">
        <v>192</v>
      </c>
      <c r="B144" s="40" t="s">
        <v>168</v>
      </c>
      <c r="C144" s="84"/>
      <c r="D144" s="84"/>
      <c r="E144" s="40"/>
      <c r="F144" s="90" t="str">
        <f t="shared" si="15"/>
        <v/>
      </c>
      <c r="G144" s="90" t="str">
        <f t="shared" si="16"/>
        <v/>
      </c>
      <c r="H144" s="21"/>
      <c r="L144" s="21"/>
      <c r="M144" s="21"/>
    </row>
    <row r="145" spans="1:14" x14ac:dyDescent="0.25">
      <c r="A145" s="23" t="s">
        <v>193</v>
      </c>
      <c r="B145" s="40" t="s">
        <v>822</v>
      </c>
      <c r="C145" s="84"/>
      <c r="D145" s="84"/>
      <c r="E145" s="40"/>
      <c r="F145" s="90" t="str">
        <f t="shared" si="15"/>
        <v/>
      </c>
      <c r="G145" s="90" t="str">
        <f t="shared" si="16"/>
        <v/>
      </c>
      <c r="H145" s="21"/>
      <c r="L145" s="21"/>
      <c r="M145" s="21"/>
      <c r="N145" s="52"/>
    </row>
    <row r="146" spans="1:14" x14ac:dyDescent="0.25">
      <c r="A146" s="23" t="s">
        <v>194</v>
      </c>
      <c r="B146" s="40" t="s">
        <v>170</v>
      </c>
      <c r="C146" s="84"/>
      <c r="D146" s="84"/>
      <c r="E146" s="40"/>
      <c r="F146" s="90" t="str">
        <f t="shared" si="15"/>
        <v/>
      </c>
      <c r="G146" s="90" t="str">
        <f t="shared" si="16"/>
        <v/>
      </c>
      <c r="H146" s="21"/>
      <c r="L146" s="21"/>
      <c r="M146" s="21"/>
      <c r="N146" s="52"/>
    </row>
    <row r="147" spans="1:14" x14ac:dyDescent="0.25">
      <c r="A147" s="23" t="s">
        <v>195</v>
      </c>
      <c r="B147" s="23" t="s">
        <v>1865</v>
      </c>
      <c r="C147" s="84"/>
      <c r="D147" s="84"/>
      <c r="F147" s="90" t="str">
        <f t="shared" si="15"/>
        <v/>
      </c>
      <c r="G147" s="90" t="str">
        <f t="shared" si="16"/>
        <v/>
      </c>
      <c r="H147" s="21"/>
      <c r="L147" s="21"/>
      <c r="M147" s="21"/>
      <c r="N147" s="52"/>
    </row>
    <row r="148" spans="1:14" x14ac:dyDescent="0.25">
      <c r="A148" s="23" t="s">
        <v>196</v>
      </c>
      <c r="B148" s="40" t="s">
        <v>829</v>
      </c>
      <c r="C148" s="84"/>
      <c r="D148" s="84"/>
      <c r="E148" s="40"/>
      <c r="F148" s="90" t="str">
        <f t="shared" si="15"/>
        <v/>
      </c>
      <c r="G148" s="90" t="str">
        <f t="shared" si="16"/>
        <v/>
      </c>
      <c r="H148" s="21"/>
      <c r="L148" s="21"/>
      <c r="M148" s="21"/>
      <c r="N148" s="52"/>
    </row>
    <row r="149" spans="1:14" x14ac:dyDescent="0.25">
      <c r="A149" s="23" t="s">
        <v>197</v>
      </c>
      <c r="B149" s="40" t="s">
        <v>172</v>
      </c>
      <c r="C149" s="84"/>
      <c r="D149" s="84"/>
      <c r="E149" s="40"/>
      <c r="F149" s="90" t="str">
        <f t="shared" si="15"/>
        <v/>
      </c>
      <c r="G149" s="90" t="str">
        <f t="shared" si="16"/>
        <v/>
      </c>
      <c r="H149" s="21"/>
      <c r="L149" s="21"/>
      <c r="M149" s="21"/>
      <c r="N149" s="52"/>
    </row>
    <row r="150" spans="1:14" x14ac:dyDescent="0.25">
      <c r="A150" s="23" t="s">
        <v>198</v>
      </c>
      <c r="B150" s="40" t="s">
        <v>159</v>
      </c>
      <c r="C150" s="84">
        <v>131528</v>
      </c>
      <c r="D150" s="84">
        <v>313603.52802500001</v>
      </c>
      <c r="E150" s="40"/>
      <c r="F150" s="90">
        <f t="shared" si="15"/>
        <v>0.41134177426822788</v>
      </c>
      <c r="G150" s="90">
        <f t="shared" si="16"/>
        <v>0.98076631313925122</v>
      </c>
      <c r="H150" s="21"/>
      <c r="L150" s="21"/>
      <c r="M150" s="21"/>
      <c r="N150" s="52"/>
    </row>
    <row r="151" spans="1:14" x14ac:dyDescent="0.25">
      <c r="A151" s="23" t="s">
        <v>199</v>
      </c>
      <c r="B151" s="23" t="s">
        <v>1992</v>
      </c>
      <c r="C151" s="84"/>
      <c r="D151" s="84"/>
      <c r="E151" s="40"/>
      <c r="F151" s="90" t="str">
        <f t="shared" si="15"/>
        <v/>
      </c>
      <c r="G151" s="90" t="str">
        <f t="shared" si="16"/>
        <v/>
      </c>
      <c r="H151" s="21"/>
      <c r="L151" s="21"/>
      <c r="M151" s="21"/>
      <c r="N151" s="52"/>
    </row>
    <row r="152" spans="1:14" x14ac:dyDescent="0.25">
      <c r="A152" s="23" t="s">
        <v>200</v>
      </c>
      <c r="B152" s="19" t="s">
        <v>824</v>
      </c>
      <c r="C152" s="84"/>
      <c r="D152" s="84"/>
      <c r="E152" s="40"/>
      <c r="F152" s="90" t="str">
        <f t="shared" si="15"/>
        <v/>
      </c>
      <c r="G152" s="90" t="str">
        <f t="shared" si="16"/>
        <v/>
      </c>
      <c r="H152" s="21"/>
      <c r="L152" s="21"/>
      <c r="M152" s="21"/>
      <c r="N152" s="52"/>
    </row>
    <row r="153" spans="1:14" x14ac:dyDescent="0.25">
      <c r="A153" s="23" t="s">
        <v>201</v>
      </c>
      <c r="B153" s="40" t="s">
        <v>174</v>
      </c>
      <c r="C153" s="84">
        <v>4357.24</v>
      </c>
      <c r="D153" s="84">
        <v>0</v>
      </c>
      <c r="E153" s="40"/>
      <c r="F153" s="90">
        <f t="shared" si="15"/>
        <v>1.3626869050791416E-2</v>
      </c>
      <c r="G153" s="90">
        <f t="shared" si="16"/>
        <v>0</v>
      </c>
      <c r="H153" s="21"/>
      <c r="L153" s="21"/>
      <c r="M153" s="21"/>
      <c r="N153" s="52"/>
    </row>
    <row r="154" spans="1:14" x14ac:dyDescent="0.25">
      <c r="A154" s="23" t="s">
        <v>826</v>
      </c>
      <c r="B154" s="40" t="s">
        <v>176</v>
      </c>
      <c r="C154" s="84"/>
      <c r="D154" s="84"/>
      <c r="E154" s="40"/>
      <c r="F154" s="90" t="str">
        <f t="shared" si="15"/>
        <v/>
      </c>
      <c r="G154" s="90" t="str">
        <f t="shared" si="16"/>
        <v/>
      </c>
      <c r="H154" s="21"/>
      <c r="L154" s="21"/>
      <c r="M154" s="21"/>
      <c r="N154" s="52"/>
    </row>
    <row r="155" spans="1:14" x14ac:dyDescent="0.25">
      <c r="A155" s="23" t="s">
        <v>830</v>
      </c>
      <c r="B155" s="40" t="s">
        <v>823</v>
      </c>
      <c r="C155" s="84"/>
      <c r="D155" s="84"/>
      <c r="E155" s="40"/>
      <c r="F155" s="90" t="str">
        <f t="shared" si="15"/>
        <v/>
      </c>
      <c r="G155" s="90" t="str">
        <f t="shared" si="16"/>
        <v/>
      </c>
      <c r="H155" s="21"/>
      <c r="L155" s="21"/>
      <c r="M155" s="21"/>
      <c r="N155" s="52"/>
    </row>
    <row r="156" spans="1:14" outlineLevel="1" x14ac:dyDescent="0.25">
      <c r="A156" s="23" t="s">
        <v>1867</v>
      </c>
      <c r="B156" s="40" t="s">
        <v>88</v>
      </c>
      <c r="C156" s="84"/>
      <c r="D156" s="84"/>
      <c r="E156" s="40"/>
      <c r="F156" s="90" t="str">
        <f t="shared" si="15"/>
        <v/>
      </c>
      <c r="G156" s="90" t="str">
        <f t="shared" si="16"/>
        <v/>
      </c>
      <c r="H156" s="21"/>
      <c r="L156" s="21"/>
      <c r="M156" s="21"/>
      <c r="N156" s="52"/>
    </row>
    <row r="157" spans="1:14" outlineLevel="1" x14ac:dyDescent="0.25">
      <c r="A157" s="23" t="s">
        <v>202</v>
      </c>
      <c r="B157" s="55" t="s">
        <v>90</v>
      </c>
      <c r="C157" s="84">
        <f>SUM(C138:C156)</f>
        <v>319753.56802499999</v>
      </c>
      <c r="D157" s="84">
        <f>SUM(D138:D156)</f>
        <v>319753.56802499999</v>
      </c>
      <c r="E157" s="40"/>
      <c r="F157" s="90">
        <f>SUM(F138:F156)</f>
        <v>1</v>
      </c>
      <c r="G157" s="90">
        <f>SUM(G138:G156)</f>
        <v>1</v>
      </c>
      <c r="H157" s="21"/>
      <c r="L157" s="21"/>
      <c r="M157" s="21"/>
      <c r="N157" s="52"/>
    </row>
    <row r="158" spans="1:14" outlineLevel="1" x14ac:dyDescent="0.25">
      <c r="A158" s="23" t="s">
        <v>203</v>
      </c>
      <c r="B158" s="51" t="s">
        <v>92</v>
      </c>
      <c r="C158" s="84"/>
      <c r="D158" s="84"/>
      <c r="E158" s="40"/>
      <c r="F158" s="90" t="str">
        <f t="shared" si="15"/>
        <v/>
      </c>
      <c r="G158" s="90" t="str">
        <f t="shared" si="16"/>
        <v/>
      </c>
      <c r="H158" s="21"/>
      <c r="L158" s="21"/>
      <c r="M158" s="21"/>
      <c r="N158" s="52"/>
    </row>
    <row r="159" spans="1:14" outlineLevel="1" x14ac:dyDescent="0.25">
      <c r="A159" s="23" t="s">
        <v>204</v>
      </c>
      <c r="B159" s="51" t="s">
        <v>92</v>
      </c>
      <c r="C159" s="84"/>
      <c r="D159" s="84"/>
      <c r="E159" s="40"/>
      <c r="F159" s="90" t="str">
        <f t="shared" si="15"/>
        <v/>
      </c>
      <c r="G159" s="90" t="str">
        <f t="shared" si="16"/>
        <v/>
      </c>
      <c r="H159" s="21"/>
      <c r="L159" s="21"/>
      <c r="M159" s="21"/>
      <c r="N159" s="52"/>
    </row>
    <row r="160" spans="1:14" outlineLevel="1" x14ac:dyDescent="0.25">
      <c r="A160" s="23" t="s">
        <v>205</v>
      </c>
      <c r="B160" s="51" t="s">
        <v>92</v>
      </c>
      <c r="C160" s="84"/>
      <c r="D160" s="84"/>
      <c r="E160" s="40"/>
      <c r="F160" s="90" t="str">
        <f t="shared" si="15"/>
        <v/>
      </c>
      <c r="G160" s="90" t="str">
        <f t="shared" si="16"/>
        <v/>
      </c>
      <c r="H160" s="21"/>
      <c r="L160" s="21"/>
      <c r="M160" s="21"/>
      <c r="N160" s="52"/>
    </row>
    <row r="161" spans="1:14" outlineLevel="1" x14ac:dyDescent="0.25">
      <c r="A161" s="23" t="s">
        <v>206</v>
      </c>
      <c r="B161" s="51" t="s">
        <v>92</v>
      </c>
      <c r="C161" s="84"/>
      <c r="D161" s="84"/>
      <c r="E161" s="40"/>
      <c r="F161" s="90" t="str">
        <f t="shared" si="15"/>
        <v/>
      </c>
      <c r="G161" s="90" t="str">
        <f t="shared" si="16"/>
        <v/>
      </c>
      <c r="H161" s="21"/>
      <c r="L161" s="21"/>
      <c r="M161" s="21"/>
      <c r="N161" s="52"/>
    </row>
    <row r="162" spans="1:14" outlineLevel="1" x14ac:dyDescent="0.25">
      <c r="A162" s="23" t="s">
        <v>207</v>
      </c>
      <c r="B162" s="51" t="s">
        <v>92</v>
      </c>
      <c r="C162" s="84"/>
      <c r="D162" s="84"/>
      <c r="E162" s="40"/>
      <c r="F162" s="90" t="str">
        <f t="shared" si="15"/>
        <v/>
      </c>
      <c r="G162" s="90" t="str">
        <f t="shared" si="16"/>
        <v/>
      </c>
      <c r="H162" s="21"/>
      <c r="L162" s="21"/>
      <c r="M162" s="21"/>
      <c r="N162" s="52"/>
    </row>
    <row r="163" spans="1:14" ht="15" customHeight="1" x14ac:dyDescent="0.25">
      <c r="A163" s="42"/>
      <c r="B163" s="43" t="s">
        <v>208</v>
      </c>
      <c r="C163" s="71" t="s">
        <v>150</v>
      </c>
      <c r="D163" s="71" t="s">
        <v>151</v>
      </c>
      <c r="E163" s="44"/>
      <c r="F163" s="71" t="s">
        <v>152</v>
      </c>
      <c r="G163" s="71" t="s">
        <v>153</v>
      </c>
      <c r="H163" s="21"/>
      <c r="L163" s="21"/>
      <c r="M163" s="21"/>
      <c r="N163" s="52"/>
    </row>
    <row r="164" spans="1:14" x14ac:dyDescent="0.25">
      <c r="A164" s="23" t="s">
        <v>210</v>
      </c>
      <c r="B164" s="21" t="s">
        <v>211</v>
      </c>
      <c r="C164" s="84">
        <v>221629.72802499999</v>
      </c>
      <c r="D164" s="84"/>
      <c r="E164" s="59"/>
      <c r="F164" s="90">
        <f>IF($C$167=0,"",IF(C164="[for completion]","",IF(C164="","",C164/$C$167)))</f>
        <v>0.69312667687783813</v>
      </c>
      <c r="G164" s="90" t="str">
        <f>IF($D$167=0,"",IF(D164="[for completion]","",IF(D164="","",D164/$D$167)))</f>
        <v/>
      </c>
      <c r="H164" s="21"/>
      <c r="L164" s="21"/>
      <c r="M164" s="21"/>
      <c r="N164" s="52"/>
    </row>
    <row r="165" spans="1:14" x14ac:dyDescent="0.25">
      <c r="A165" s="23" t="s">
        <v>212</v>
      </c>
      <c r="B165" s="21" t="s">
        <v>213</v>
      </c>
      <c r="C165" s="84">
        <v>98123.839999999997</v>
      </c>
      <c r="D165" s="84">
        <f>SUM(C164:C165)</f>
        <v>319753.56802499999</v>
      </c>
      <c r="E165" s="59"/>
      <c r="F165" s="90">
        <f>IF($C$167=0,"",IF(C165="[for completion]","",IF(C165="","",C165/$C$167)))</f>
        <v>0.30687332312216192</v>
      </c>
      <c r="G165" s="90">
        <f>IF($D$167=0,"",IF(D165="[for completion]","",IF(D165="","",D165/$D$167)))</f>
        <v>1</v>
      </c>
      <c r="H165" s="21"/>
      <c r="L165" s="21"/>
      <c r="M165" s="21"/>
      <c r="N165" s="52"/>
    </row>
    <row r="166" spans="1:14" x14ac:dyDescent="0.25">
      <c r="A166" s="23" t="s">
        <v>214</v>
      </c>
      <c r="B166" s="21" t="s">
        <v>88</v>
      </c>
      <c r="C166" s="84"/>
      <c r="D166" s="84"/>
      <c r="E166" s="59"/>
      <c r="F166" s="90" t="str">
        <f>IF($C$167=0,"",IF(C166="[for completion]","",IF(C166="","",C166/$C$167)))</f>
        <v/>
      </c>
      <c r="G166" s="90" t="str">
        <f>IF($D$167=0,"",IF(D166="[for completion]","",IF(D166="","",D166/$D$167)))</f>
        <v/>
      </c>
      <c r="H166" s="21"/>
      <c r="L166" s="21"/>
      <c r="M166" s="21"/>
      <c r="N166" s="52"/>
    </row>
    <row r="167" spans="1:14" x14ac:dyDescent="0.25">
      <c r="A167" s="23" t="s">
        <v>215</v>
      </c>
      <c r="B167" s="60" t="s">
        <v>90</v>
      </c>
      <c r="C167" s="93">
        <f>SUM(C164:C166)</f>
        <v>319753.56802499999</v>
      </c>
      <c r="D167" s="93">
        <f>SUM(D164:D166)</f>
        <v>319753.56802499999</v>
      </c>
      <c r="E167" s="59"/>
      <c r="F167" s="92">
        <f>SUM(F164:F166)</f>
        <v>1</v>
      </c>
      <c r="G167" s="92">
        <f>SUM(G164:G166)</f>
        <v>1</v>
      </c>
      <c r="H167" s="21"/>
      <c r="L167" s="21"/>
      <c r="M167" s="21"/>
      <c r="N167" s="52"/>
    </row>
    <row r="168" spans="1:14" outlineLevel="1" x14ac:dyDescent="0.25">
      <c r="A168" s="23" t="s">
        <v>216</v>
      </c>
      <c r="B168" s="60"/>
      <c r="C168" s="93"/>
      <c r="D168" s="93"/>
      <c r="E168" s="59"/>
      <c r="F168" s="59"/>
      <c r="G168" s="19"/>
      <c r="H168" s="21"/>
      <c r="L168" s="21"/>
      <c r="M168" s="21"/>
      <c r="N168" s="52"/>
    </row>
    <row r="169" spans="1:14" outlineLevel="1" x14ac:dyDescent="0.25">
      <c r="A169" s="23" t="s">
        <v>217</v>
      </c>
      <c r="B169" s="60"/>
      <c r="C169" s="93"/>
      <c r="D169" s="93"/>
      <c r="E169" s="59"/>
      <c r="F169" s="59"/>
      <c r="G169" s="19"/>
      <c r="H169" s="21"/>
      <c r="L169" s="21"/>
      <c r="M169" s="21"/>
      <c r="N169" s="52"/>
    </row>
    <row r="170" spans="1:14" outlineLevel="1" x14ac:dyDescent="0.25">
      <c r="A170" s="23" t="s">
        <v>218</v>
      </c>
      <c r="B170" s="60"/>
      <c r="C170" s="93"/>
      <c r="D170" s="93"/>
      <c r="E170" s="59"/>
      <c r="F170" s="59"/>
      <c r="G170" s="19"/>
      <c r="H170" s="21"/>
      <c r="L170" s="21"/>
      <c r="M170" s="21"/>
      <c r="N170" s="52"/>
    </row>
    <row r="171" spans="1:14" outlineLevel="1" x14ac:dyDescent="0.25">
      <c r="A171" s="23" t="s">
        <v>219</v>
      </c>
      <c r="B171" s="60"/>
      <c r="C171" s="93"/>
      <c r="D171" s="93"/>
      <c r="E171" s="59"/>
      <c r="F171" s="59"/>
      <c r="G171" s="19"/>
      <c r="H171" s="21"/>
      <c r="L171" s="21"/>
      <c r="M171" s="21"/>
      <c r="N171" s="52"/>
    </row>
    <row r="172" spans="1:14" outlineLevel="1" x14ac:dyDescent="0.25">
      <c r="A172" s="23" t="s">
        <v>220</v>
      </c>
      <c r="B172" s="60"/>
      <c r="C172" s="93"/>
      <c r="D172" s="93"/>
      <c r="E172" s="59"/>
      <c r="F172" s="59"/>
      <c r="G172" s="19"/>
      <c r="H172" s="21"/>
      <c r="L172" s="21"/>
      <c r="M172" s="21"/>
      <c r="N172" s="52"/>
    </row>
    <row r="173" spans="1:14" ht="15" customHeight="1" x14ac:dyDescent="0.25">
      <c r="A173" s="42"/>
      <c r="B173" s="43" t="s">
        <v>221</v>
      </c>
      <c r="C173" s="42" t="s">
        <v>59</v>
      </c>
      <c r="D173" s="42"/>
      <c r="E173" s="44"/>
      <c r="F173" s="45" t="s">
        <v>222</v>
      </c>
      <c r="G173" s="45"/>
      <c r="H173" s="21"/>
      <c r="L173" s="21"/>
      <c r="M173" s="21"/>
      <c r="N173" s="52"/>
    </row>
    <row r="174" spans="1:14" ht="15" customHeight="1" x14ac:dyDescent="0.25">
      <c r="A174" s="23" t="s">
        <v>223</v>
      </c>
      <c r="B174" s="40" t="s">
        <v>224</v>
      </c>
      <c r="C174" s="84">
        <v>935.56223926719713</v>
      </c>
      <c r="D174" s="37"/>
      <c r="E174" s="29"/>
      <c r="F174" s="90">
        <f>IF($C$179=0,"",IF(C174="[for completion]","",C174/$C$179))</f>
        <v>3.6087255544718831E-2</v>
      </c>
      <c r="G174" s="48"/>
      <c r="H174" s="21"/>
      <c r="L174" s="21"/>
      <c r="M174" s="21"/>
      <c r="N174" s="52"/>
    </row>
    <row r="175" spans="1:14" ht="30.75" customHeight="1" x14ac:dyDescent="0.25">
      <c r="A175" s="23" t="s">
        <v>8</v>
      </c>
      <c r="B175" s="40" t="s">
        <v>773</v>
      </c>
      <c r="C175" s="84">
        <v>6063.1284999999998</v>
      </c>
      <c r="E175" s="50"/>
      <c r="F175" s="90">
        <f>IF($C$179=0,"",IF(C175="[for completion]","",C175/$C$179))</f>
        <v>0.23387184560949115</v>
      </c>
      <c r="G175" s="48"/>
      <c r="H175" s="21"/>
      <c r="L175" s="21"/>
      <c r="M175" s="21"/>
      <c r="N175" s="52"/>
    </row>
    <row r="176" spans="1:14" x14ac:dyDescent="0.25">
      <c r="A176" s="23" t="s">
        <v>225</v>
      </c>
      <c r="B176" s="40" t="s">
        <v>226</v>
      </c>
      <c r="C176" s="84"/>
      <c r="E176" s="50"/>
      <c r="F176" s="90">
        <f>IF($C$179=0,"",IF(C176="[for completion]","",C176/$C$179))</f>
        <v>0</v>
      </c>
      <c r="G176" s="48"/>
      <c r="H176" s="21"/>
      <c r="L176" s="21"/>
      <c r="M176" s="21"/>
      <c r="N176" s="52"/>
    </row>
    <row r="177" spans="1:14" x14ac:dyDescent="0.25">
      <c r="A177" s="23" t="s">
        <v>227</v>
      </c>
      <c r="B177" s="40" t="s">
        <v>228</v>
      </c>
      <c r="C177" s="84">
        <v>18926.313119999999</v>
      </c>
      <c r="E177" s="50"/>
      <c r="F177" s="90">
        <f>IF($C$179=0,"",IF(C177="[for completion]","",C177/$C$179))</f>
        <v>0.73004089884579004</v>
      </c>
      <c r="G177" s="48"/>
      <c r="H177" s="21"/>
      <c r="L177" s="21"/>
      <c r="M177" s="21"/>
      <c r="N177" s="52"/>
    </row>
    <row r="178" spans="1:14" x14ac:dyDescent="0.25">
      <c r="A178" s="23" t="s">
        <v>229</v>
      </c>
      <c r="B178" s="40" t="s">
        <v>88</v>
      </c>
      <c r="C178" s="84"/>
      <c r="E178" s="50"/>
      <c r="F178" s="90">
        <f t="shared" ref="F178:F187" si="17">IF($C$179=0,"",IF(C178="[for completion]","",C178/$C$179))</f>
        <v>0</v>
      </c>
      <c r="G178" s="48"/>
      <c r="H178" s="21"/>
      <c r="L178" s="21"/>
      <c r="M178" s="21"/>
      <c r="N178" s="52"/>
    </row>
    <row r="179" spans="1:14" x14ac:dyDescent="0.25">
      <c r="A179" s="23" t="s">
        <v>9</v>
      </c>
      <c r="B179" s="55" t="s">
        <v>90</v>
      </c>
      <c r="C179" s="86">
        <f>SUM(C174:C178)</f>
        <v>25925.003859267195</v>
      </c>
      <c r="E179" s="50"/>
      <c r="F179" s="91">
        <f>SUM(F174:F178)</f>
        <v>1</v>
      </c>
      <c r="G179" s="48"/>
      <c r="H179" s="21"/>
      <c r="L179" s="21"/>
      <c r="M179" s="21"/>
      <c r="N179" s="52"/>
    </row>
    <row r="180" spans="1:14" outlineLevel="1" x14ac:dyDescent="0.25">
      <c r="A180" s="23" t="s">
        <v>230</v>
      </c>
      <c r="B180" s="61" t="s">
        <v>231</v>
      </c>
      <c r="C180" s="84"/>
      <c r="E180" s="50"/>
      <c r="F180" s="90">
        <f t="shared" si="17"/>
        <v>0</v>
      </c>
      <c r="G180" s="48"/>
      <c r="H180" s="21"/>
      <c r="L180" s="21"/>
      <c r="M180" s="21"/>
      <c r="N180" s="52"/>
    </row>
    <row r="181" spans="1:14" s="61" customFormat="1" ht="30" outlineLevel="1" x14ac:dyDescent="0.25">
      <c r="A181" s="23" t="s">
        <v>232</v>
      </c>
      <c r="B181" s="61" t="s">
        <v>233</v>
      </c>
      <c r="C181" s="94"/>
      <c r="F181" s="90">
        <f t="shared" si="17"/>
        <v>0</v>
      </c>
    </row>
    <row r="182" spans="1:14" ht="30" outlineLevel="1" x14ac:dyDescent="0.25">
      <c r="A182" s="23" t="s">
        <v>234</v>
      </c>
      <c r="B182" s="61" t="s">
        <v>235</v>
      </c>
      <c r="C182" s="84"/>
      <c r="E182" s="50"/>
      <c r="F182" s="90">
        <f t="shared" si="17"/>
        <v>0</v>
      </c>
      <c r="G182" s="48"/>
      <c r="H182" s="21"/>
      <c r="L182" s="21"/>
      <c r="M182" s="21"/>
      <c r="N182" s="52"/>
    </row>
    <row r="183" spans="1:14" outlineLevel="1" x14ac:dyDescent="0.25">
      <c r="A183" s="23" t="s">
        <v>236</v>
      </c>
      <c r="B183" s="61" t="s">
        <v>237</v>
      </c>
      <c r="C183" s="84"/>
      <c r="E183" s="50"/>
      <c r="F183" s="90">
        <f t="shared" si="17"/>
        <v>0</v>
      </c>
      <c r="G183" s="48"/>
      <c r="H183" s="21"/>
      <c r="L183" s="21"/>
      <c r="M183" s="21"/>
      <c r="N183" s="52"/>
    </row>
    <row r="184" spans="1:14" s="61" customFormat="1" ht="30" outlineLevel="1" x14ac:dyDescent="0.25">
      <c r="A184" s="23" t="s">
        <v>238</v>
      </c>
      <c r="B184" s="61" t="s">
        <v>239</v>
      </c>
      <c r="C184" s="94"/>
      <c r="F184" s="90">
        <f t="shared" si="17"/>
        <v>0</v>
      </c>
    </row>
    <row r="185" spans="1:14" ht="30" outlineLevel="1" x14ac:dyDescent="0.25">
      <c r="A185" s="23" t="s">
        <v>240</v>
      </c>
      <c r="B185" s="61" t="s">
        <v>241</v>
      </c>
      <c r="C185" s="84"/>
      <c r="E185" s="50"/>
      <c r="F185" s="90">
        <f t="shared" si="17"/>
        <v>0</v>
      </c>
      <c r="G185" s="48"/>
      <c r="H185" s="21"/>
      <c r="L185" s="21"/>
      <c r="M185" s="21"/>
      <c r="N185" s="52"/>
    </row>
    <row r="186" spans="1:14" outlineLevel="1" x14ac:dyDescent="0.25">
      <c r="A186" s="23" t="s">
        <v>242</v>
      </c>
      <c r="B186" s="61" t="s">
        <v>243</v>
      </c>
      <c r="C186" s="84"/>
      <c r="E186" s="50"/>
      <c r="F186" s="90">
        <f t="shared" si="17"/>
        <v>0</v>
      </c>
      <c r="G186" s="48"/>
      <c r="H186" s="21"/>
      <c r="L186" s="21"/>
      <c r="M186" s="21"/>
      <c r="N186" s="52"/>
    </row>
    <row r="187" spans="1:14" outlineLevel="1" x14ac:dyDescent="0.25">
      <c r="A187" s="23" t="s">
        <v>244</v>
      </c>
      <c r="B187" s="61" t="s">
        <v>245</v>
      </c>
      <c r="C187" s="84"/>
      <c r="E187" s="50"/>
      <c r="F187" s="90">
        <f t="shared" si="17"/>
        <v>0</v>
      </c>
      <c r="G187" s="48"/>
      <c r="H187" s="21"/>
      <c r="L187" s="21"/>
      <c r="M187" s="21"/>
      <c r="N187" s="52"/>
    </row>
    <row r="188" spans="1:14" outlineLevel="1" x14ac:dyDescent="0.25">
      <c r="A188" s="23" t="s">
        <v>246</v>
      </c>
      <c r="B188" s="61"/>
      <c r="E188" s="50"/>
      <c r="F188" s="48"/>
      <c r="G188" s="48"/>
      <c r="H188" s="21"/>
      <c r="L188" s="21"/>
      <c r="M188" s="21"/>
      <c r="N188" s="52"/>
    </row>
    <row r="189" spans="1:14" outlineLevel="1" x14ac:dyDescent="0.25">
      <c r="A189" s="23" t="s">
        <v>247</v>
      </c>
      <c r="B189" s="61"/>
      <c r="E189" s="50"/>
      <c r="F189" s="48"/>
      <c r="G189" s="48"/>
      <c r="H189" s="21"/>
      <c r="L189" s="21"/>
      <c r="M189" s="21"/>
      <c r="N189" s="52"/>
    </row>
    <row r="190" spans="1:14" outlineLevel="1" x14ac:dyDescent="0.25">
      <c r="A190" s="23" t="s">
        <v>248</v>
      </c>
      <c r="B190" s="61"/>
      <c r="E190" s="50"/>
      <c r="F190" s="48"/>
      <c r="G190" s="48"/>
      <c r="H190" s="21"/>
      <c r="L190" s="21"/>
      <c r="M190" s="21"/>
      <c r="N190" s="52"/>
    </row>
    <row r="191" spans="1:14" outlineLevel="1" x14ac:dyDescent="0.25">
      <c r="A191" s="23" t="s">
        <v>249</v>
      </c>
      <c r="B191" s="51"/>
      <c r="E191" s="50"/>
      <c r="F191" s="48"/>
      <c r="G191" s="48"/>
      <c r="H191" s="21"/>
      <c r="L191" s="21"/>
      <c r="M191" s="21"/>
      <c r="N191" s="52"/>
    </row>
    <row r="192" spans="1:14" ht="15" customHeight="1" x14ac:dyDescent="0.25">
      <c r="A192" s="42"/>
      <c r="B192" s="43" t="s">
        <v>250</v>
      </c>
      <c r="C192" s="42" t="s">
        <v>59</v>
      </c>
      <c r="D192" s="42"/>
      <c r="E192" s="44"/>
      <c r="F192" s="45" t="s">
        <v>222</v>
      </c>
      <c r="G192" s="45"/>
      <c r="H192" s="21"/>
      <c r="L192" s="21"/>
      <c r="M192" s="21"/>
      <c r="N192" s="52"/>
    </row>
    <row r="193" spans="1:14" x14ac:dyDescent="0.25">
      <c r="A193" s="23" t="s">
        <v>251</v>
      </c>
      <c r="B193" s="40" t="s">
        <v>252</v>
      </c>
      <c r="C193" s="84">
        <v>15931.987159267197</v>
      </c>
      <c r="E193" s="47"/>
      <c r="F193" s="90">
        <f t="shared" ref="F193:F205" si="18">IF($C$209=0,"",IF(C193="[for completion]","",C193/$C$209))</f>
        <v>0.61454136114128755</v>
      </c>
      <c r="G193" s="48"/>
      <c r="H193" s="21"/>
      <c r="L193" s="21"/>
      <c r="M193" s="21"/>
      <c r="N193" s="52"/>
    </row>
    <row r="194" spans="1:14" x14ac:dyDescent="0.25">
      <c r="A194" s="23" t="s">
        <v>253</v>
      </c>
      <c r="B194" s="40" t="s">
        <v>254</v>
      </c>
      <c r="C194" s="84">
        <v>6592.1566999999995</v>
      </c>
      <c r="E194" s="50"/>
      <c r="F194" s="90">
        <f t="shared" si="18"/>
        <v>0.2542779447897191</v>
      </c>
      <c r="G194" s="50"/>
      <c r="H194" s="21"/>
      <c r="L194" s="21"/>
      <c r="M194" s="21"/>
      <c r="N194" s="52"/>
    </row>
    <row r="195" spans="1:14" x14ac:dyDescent="0.25">
      <c r="A195" s="23" t="s">
        <v>255</v>
      </c>
      <c r="B195" s="40" t="s">
        <v>256</v>
      </c>
      <c r="C195" s="84">
        <v>3400.86</v>
      </c>
      <c r="E195" s="50"/>
      <c r="F195" s="90">
        <f t="shared" si="18"/>
        <v>0.13118069406899327</v>
      </c>
      <c r="G195" s="50"/>
      <c r="H195" s="21"/>
      <c r="L195" s="21"/>
      <c r="M195" s="21"/>
      <c r="N195" s="52"/>
    </row>
    <row r="196" spans="1:14" x14ac:dyDescent="0.25">
      <c r="A196" s="23" t="s">
        <v>257</v>
      </c>
      <c r="B196" s="40" t="s">
        <v>258</v>
      </c>
      <c r="C196" s="84"/>
      <c r="E196" s="50"/>
      <c r="F196" s="90">
        <f t="shared" si="18"/>
        <v>0</v>
      </c>
      <c r="G196" s="50"/>
      <c r="H196" s="21"/>
      <c r="L196" s="21"/>
      <c r="M196" s="21"/>
      <c r="N196" s="52"/>
    </row>
    <row r="197" spans="1:14" x14ac:dyDescent="0.25">
      <c r="A197" s="23" t="s">
        <v>259</v>
      </c>
      <c r="B197" s="40" t="s">
        <v>260</v>
      </c>
      <c r="C197" s="84"/>
      <c r="E197" s="50"/>
      <c r="F197" s="90">
        <f t="shared" si="18"/>
        <v>0</v>
      </c>
      <c r="G197" s="50"/>
      <c r="H197" s="21"/>
      <c r="L197" s="21"/>
      <c r="M197" s="21"/>
      <c r="N197" s="52"/>
    </row>
    <row r="198" spans="1:14" x14ac:dyDescent="0.25">
      <c r="A198" s="23" t="s">
        <v>261</v>
      </c>
      <c r="B198" s="23" t="s">
        <v>496</v>
      </c>
      <c r="C198" s="84"/>
      <c r="E198" s="50"/>
      <c r="F198" s="90">
        <f t="shared" si="18"/>
        <v>0</v>
      </c>
      <c r="G198" s="50"/>
      <c r="H198" s="21"/>
      <c r="L198" s="21"/>
      <c r="M198" s="21"/>
      <c r="N198" s="52"/>
    </row>
    <row r="199" spans="1:14" x14ac:dyDescent="0.25">
      <c r="A199" s="23" t="s">
        <v>263</v>
      </c>
      <c r="B199" s="40" t="s">
        <v>262</v>
      </c>
      <c r="C199" s="84"/>
      <c r="E199" s="50"/>
      <c r="F199" s="90">
        <f t="shared" si="18"/>
        <v>0</v>
      </c>
      <c r="G199" s="50"/>
      <c r="H199" s="21"/>
      <c r="L199" s="21"/>
      <c r="M199" s="21"/>
      <c r="N199" s="52"/>
    </row>
    <row r="200" spans="1:14" x14ac:dyDescent="0.25">
      <c r="A200" s="23" t="s">
        <v>265</v>
      </c>
      <c r="B200" s="40" t="s">
        <v>264</v>
      </c>
      <c r="C200" s="84"/>
      <c r="E200" s="50"/>
      <c r="F200" s="90">
        <f t="shared" si="18"/>
        <v>0</v>
      </c>
      <c r="G200" s="50"/>
      <c r="H200" s="21"/>
      <c r="L200" s="21"/>
      <c r="M200" s="21"/>
      <c r="N200" s="52"/>
    </row>
    <row r="201" spans="1:14" x14ac:dyDescent="0.25">
      <c r="A201" s="23" t="s">
        <v>266</v>
      </c>
      <c r="B201" s="40" t="s">
        <v>11</v>
      </c>
      <c r="C201" s="84"/>
      <c r="E201" s="50"/>
      <c r="F201" s="90">
        <f t="shared" si="18"/>
        <v>0</v>
      </c>
      <c r="G201" s="50"/>
      <c r="H201" s="21"/>
      <c r="L201" s="21"/>
      <c r="M201" s="21"/>
      <c r="N201" s="52"/>
    </row>
    <row r="202" spans="1:14" x14ac:dyDescent="0.25">
      <c r="A202" s="23" t="s">
        <v>268</v>
      </c>
      <c r="B202" s="40" t="s">
        <v>267</v>
      </c>
      <c r="C202" s="84"/>
      <c r="E202" s="50"/>
      <c r="F202" s="90">
        <f t="shared" si="18"/>
        <v>0</v>
      </c>
      <c r="G202" s="50"/>
      <c r="H202" s="21"/>
      <c r="L202" s="21"/>
      <c r="M202" s="21"/>
      <c r="N202" s="52"/>
    </row>
    <row r="203" spans="1:14" x14ac:dyDescent="0.25">
      <c r="A203" s="23" t="s">
        <v>270</v>
      </c>
      <c r="B203" s="40" t="s">
        <v>269</v>
      </c>
      <c r="C203" s="84"/>
      <c r="E203" s="50"/>
      <c r="F203" s="90">
        <f t="shared" si="18"/>
        <v>0</v>
      </c>
      <c r="G203" s="50"/>
      <c r="H203" s="21"/>
      <c r="L203" s="21"/>
      <c r="M203" s="21"/>
      <c r="N203" s="52"/>
    </row>
    <row r="204" spans="1:14" x14ac:dyDescent="0.25">
      <c r="A204" s="23" t="s">
        <v>272</v>
      </c>
      <c r="B204" s="40" t="s">
        <v>271</v>
      </c>
      <c r="C204" s="84"/>
      <c r="E204" s="50"/>
      <c r="F204" s="90">
        <f t="shared" si="18"/>
        <v>0</v>
      </c>
      <c r="G204" s="50"/>
      <c r="H204" s="21"/>
      <c r="L204" s="21"/>
      <c r="M204" s="21"/>
      <c r="N204" s="52"/>
    </row>
    <row r="205" spans="1:14" x14ac:dyDescent="0.25">
      <c r="A205" s="23" t="s">
        <v>274</v>
      </c>
      <c r="B205" s="40" t="s">
        <v>273</v>
      </c>
      <c r="C205" s="84"/>
      <c r="E205" s="50"/>
      <c r="F205" s="90">
        <f t="shared" si="18"/>
        <v>0</v>
      </c>
      <c r="G205" s="50"/>
      <c r="H205" s="21"/>
      <c r="L205" s="21"/>
      <c r="M205" s="21"/>
      <c r="N205" s="52"/>
    </row>
    <row r="206" spans="1:14" x14ac:dyDescent="0.25">
      <c r="A206" s="23" t="s">
        <v>276</v>
      </c>
      <c r="B206" s="40" t="s">
        <v>275</v>
      </c>
      <c r="C206" s="84"/>
      <c r="E206" s="50"/>
      <c r="F206" s="90">
        <f>IF($C$209=0,"",IF(C207="[for completion]","",C207/$C$209))</f>
        <v>0</v>
      </c>
      <c r="G206" s="50"/>
      <c r="H206" s="21"/>
      <c r="L206" s="21"/>
      <c r="M206" s="21"/>
      <c r="N206" s="52"/>
    </row>
    <row r="207" spans="1:14" x14ac:dyDescent="0.25">
      <c r="A207" s="23" t="s">
        <v>277</v>
      </c>
      <c r="B207" s="40" t="s">
        <v>88</v>
      </c>
      <c r="C207" s="84"/>
      <c r="E207" s="50"/>
      <c r="F207" s="90"/>
      <c r="G207" s="50"/>
      <c r="H207" s="21"/>
      <c r="L207" s="21"/>
      <c r="M207" s="21"/>
      <c r="N207" s="52"/>
    </row>
    <row r="208" spans="1:14" x14ac:dyDescent="0.25">
      <c r="A208" s="23" t="s">
        <v>279</v>
      </c>
      <c r="B208" s="49" t="s">
        <v>278</v>
      </c>
      <c r="C208" s="84">
        <f>C194+C195</f>
        <v>9993.0167000000001</v>
      </c>
      <c r="D208" s="40"/>
      <c r="E208" s="50"/>
      <c r="F208" s="91">
        <f>SUM(F193:F206)</f>
        <v>0.99999999999999989</v>
      </c>
      <c r="G208" s="50"/>
      <c r="H208" s="21"/>
      <c r="L208" s="21"/>
      <c r="M208" s="21"/>
      <c r="N208" s="52"/>
    </row>
    <row r="209" spans="1:14" outlineLevel="1" x14ac:dyDescent="0.25">
      <c r="A209" s="23" t="s">
        <v>280</v>
      </c>
      <c r="B209" s="55" t="s">
        <v>90</v>
      </c>
      <c r="C209" s="86">
        <f>SUM(C193:C207)</f>
        <v>25925.003859267199</v>
      </c>
      <c r="E209" s="50"/>
      <c r="F209" s="90" t="e">
        <f>IF($C$209=0,"",IF(#REF!="[for completion]","",#REF!/$C$209))</f>
        <v>#REF!</v>
      </c>
      <c r="G209" s="50"/>
      <c r="H209" s="21"/>
      <c r="L209" s="21"/>
      <c r="M209" s="21"/>
      <c r="N209" s="52"/>
    </row>
    <row r="210" spans="1:14" outlineLevel="1" x14ac:dyDescent="0.25">
      <c r="A210" s="23" t="s">
        <v>281</v>
      </c>
      <c r="B210" s="51" t="s">
        <v>92</v>
      </c>
      <c r="C210" s="84"/>
      <c r="E210" s="50"/>
      <c r="F210" s="90">
        <f t="shared" ref="F210:F215" si="19">IF($C$209=0,"",IF(C210="[for completion]","",C210/$C$209))</f>
        <v>0</v>
      </c>
      <c r="G210" s="50"/>
      <c r="H210" s="21"/>
      <c r="L210" s="21"/>
      <c r="M210" s="21"/>
      <c r="N210" s="52"/>
    </row>
    <row r="211" spans="1:14" outlineLevel="1" x14ac:dyDescent="0.25">
      <c r="A211" s="23" t="s">
        <v>282</v>
      </c>
      <c r="B211" s="51" t="s">
        <v>92</v>
      </c>
      <c r="C211" s="84"/>
      <c r="E211" s="50"/>
      <c r="F211" s="90">
        <f t="shared" si="19"/>
        <v>0</v>
      </c>
      <c r="G211" s="50"/>
      <c r="H211" s="21"/>
      <c r="L211" s="21"/>
      <c r="M211" s="21"/>
      <c r="N211" s="52"/>
    </row>
    <row r="212" spans="1:14" outlineLevel="1" x14ac:dyDescent="0.25">
      <c r="A212" s="23" t="s">
        <v>283</v>
      </c>
      <c r="B212" s="51" t="s">
        <v>92</v>
      </c>
      <c r="C212" s="84"/>
      <c r="E212" s="50"/>
      <c r="F212" s="90">
        <f t="shared" si="19"/>
        <v>0</v>
      </c>
      <c r="G212" s="50"/>
      <c r="H212" s="21"/>
      <c r="L212" s="21"/>
      <c r="M212" s="21"/>
      <c r="N212" s="52"/>
    </row>
    <row r="213" spans="1:14" outlineLevel="1" x14ac:dyDescent="0.25">
      <c r="A213" s="23" t="s">
        <v>284</v>
      </c>
      <c r="B213" s="51" t="s">
        <v>92</v>
      </c>
      <c r="C213" s="84"/>
      <c r="E213" s="50"/>
      <c r="F213" s="90">
        <f t="shared" si="19"/>
        <v>0</v>
      </c>
      <c r="G213" s="50"/>
      <c r="H213" s="21"/>
      <c r="L213" s="21"/>
      <c r="M213" s="21"/>
      <c r="N213" s="52"/>
    </row>
    <row r="214" spans="1:14" outlineLevel="1" x14ac:dyDescent="0.25">
      <c r="A214" s="23" t="s">
        <v>285</v>
      </c>
      <c r="B214" s="51" t="s">
        <v>92</v>
      </c>
      <c r="C214" s="84"/>
      <c r="E214" s="50"/>
      <c r="F214" s="90">
        <f t="shared" si="19"/>
        <v>0</v>
      </c>
      <c r="G214" s="50"/>
      <c r="H214" s="21"/>
      <c r="L214" s="21"/>
      <c r="M214" s="21"/>
      <c r="N214" s="52"/>
    </row>
    <row r="215" spans="1:14" outlineLevel="1" x14ac:dyDescent="0.25">
      <c r="A215" s="23" t="s">
        <v>286</v>
      </c>
      <c r="B215" s="51" t="s">
        <v>92</v>
      </c>
      <c r="C215" s="84"/>
      <c r="E215" s="50"/>
      <c r="F215" s="90">
        <f t="shared" si="19"/>
        <v>0</v>
      </c>
      <c r="G215" s="50"/>
      <c r="H215" s="21"/>
      <c r="L215" s="21"/>
      <c r="M215" s="21"/>
      <c r="N215" s="52"/>
    </row>
    <row r="216" spans="1:14" ht="15" customHeight="1" x14ac:dyDescent="0.25">
      <c r="A216" s="42"/>
      <c r="B216" s="43" t="s">
        <v>287</v>
      </c>
      <c r="C216" s="42" t="s">
        <v>59</v>
      </c>
      <c r="D216" s="42"/>
      <c r="E216" s="44"/>
      <c r="F216" s="45" t="s">
        <v>78</v>
      </c>
      <c r="G216" s="45" t="s">
        <v>209</v>
      </c>
      <c r="H216" s="21"/>
      <c r="L216" s="21"/>
      <c r="M216" s="21"/>
      <c r="N216" s="52"/>
    </row>
    <row r="217" spans="1:14" x14ac:dyDescent="0.25">
      <c r="A217" s="23" t="s">
        <v>288</v>
      </c>
      <c r="B217" s="19" t="s">
        <v>289</v>
      </c>
      <c r="C217" s="84"/>
      <c r="E217" s="59"/>
      <c r="F217" s="90" t="str">
        <f>IF($C$38=0,"",IF(C217="[for completion]","",IF(C217="","",C217/$C$38)))</f>
        <v/>
      </c>
      <c r="G217" s="90" t="str">
        <f>IF($C$39=0,"",IF(C217="[for completion]","",IF(C217="","",C217/$C$39)))</f>
        <v/>
      </c>
      <c r="H217" s="21"/>
      <c r="L217" s="21"/>
      <c r="M217" s="21"/>
      <c r="N217" s="52"/>
    </row>
    <row r="218" spans="1:14" x14ac:dyDescent="0.25">
      <c r="A218" s="23" t="s">
        <v>290</v>
      </c>
      <c r="B218" s="19" t="s">
        <v>291</v>
      </c>
      <c r="C218" s="84">
        <f>C174+C175+C177</f>
        <v>25925.003859267195</v>
      </c>
      <c r="E218" s="59"/>
      <c r="F218" s="90">
        <f>IF($C$38=0,"",IF(C218="[for completion]","",IF(C218="","",C218/$C$38)))</f>
        <v>7.606757894892191E-2</v>
      </c>
      <c r="G218" s="90">
        <f>IF($C$39=0,"",IF(C218="[for completion]","",IF(C218="","",C218/$C$39)))</f>
        <v>8.1078075279648609E-2</v>
      </c>
      <c r="H218" s="21"/>
      <c r="L218" s="21"/>
      <c r="M218" s="21"/>
      <c r="N218" s="52"/>
    </row>
    <row r="219" spans="1:14" x14ac:dyDescent="0.25">
      <c r="A219" s="23" t="s">
        <v>292</v>
      </c>
      <c r="B219" s="19" t="s">
        <v>88</v>
      </c>
      <c r="C219" s="84"/>
      <c r="E219" s="59"/>
      <c r="F219" s="90" t="str">
        <f>IF($C$38=0,"",IF(C219="[for completion]","",IF(C219="","",C219/$C$38)))</f>
        <v/>
      </c>
      <c r="G219" s="90" t="str">
        <f>IF($C$39=0,"",IF(C219="[for completion]","",IF(C219="","",C219/$C$39)))</f>
        <v/>
      </c>
      <c r="H219" s="21"/>
      <c r="L219" s="21"/>
      <c r="M219" s="21"/>
      <c r="N219" s="52"/>
    </row>
    <row r="220" spans="1:14" x14ac:dyDescent="0.25">
      <c r="A220" s="23" t="s">
        <v>293</v>
      </c>
      <c r="B220" s="55" t="s">
        <v>90</v>
      </c>
      <c r="C220" s="84">
        <f>SUM(C217:C219)</f>
        <v>25925.003859267195</v>
      </c>
      <c r="E220" s="59"/>
      <c r="F220" s="83">
        <f>SUM(F217:F219)</f>
        <v>7.606757894892191E-2</v>
      </c>
      <c r="G220" s="83">
        <f>SUM(G217:G219)</f>
        <v>8.1078075279648609E-2</v>
      </c>
      <c r="H220" s="21"/>
      <c r="L220" s="21"/>
      <c r="M220" s="21"/>
      <c r="N220" s="52"/>
    </row>
    <row r="221" spans="1:14" outlineLevel="1" x14ac:dyDescent="0.25">
      <c r="A221" s="23" t="s">
        <v>294</v>
      </c>
      <c r="B221" s="51" t="s">
        <v>92</v>
      </c>
      <c r="C221" s="84"/>
      <c r="E221" s="59"/>
      <c r="F221" s="90" t="str">
        <f t="shared" ref="F221:F227" si="20">IF($C$38=0,"",IF(C221="[for completion]","",IF(C221="","",C221/$C$38)))</f>
        <v/>
      </c>
      <c r="G221" s="90" t="str">
        <f t="shared" ref="G221:G227" si="21">IF($C$39=0,"",IF(C221="[for completion]","",IF(C221="","",C221/$C$39)))</f>
        <v/>
      </c>
      <c r="H221" s="21"/>
      <c r="L221" s="21"/>
      <c r="M221" s="21"/>
      <c r="N221" s="52"/>
    </row>
    <row r="222" spans="1:14" outlineLevel="1" x14ac:dyDescent="0.25">
      <c r="A222" s="23" t="s">
        <v>295</v>
      </c>
      <c r="B222" s="51" t="s">
        <v>92</v>
      </c>
      <c r="C222" s="84"/>
      <c r="E222" s="59"/>
      <c r="F222" s="90" t="str">
        <f t="shared" si="20"/>
        <v/>
      </c>
      <c r="G222" s="90" t="str">
        <f t="shared" si="21"/>
        <v/>
      </c>
      <c r="H222" s="21"/>
      <c r="L222" s="21"/>
      <c r="M222" s="21"/>
      <c r="N222" s="52"/>
    </row>
    <row r="223" spans="1:14" outlineLevel="1" x14ac:dyDescent="0.25">
      <c r="A223" s="23" t="s">
        <v>296</v>
      </c>
      <c r="B223" s="51" t="s">
        <v>92</v>
      </c>
      <c r="C223" s="84"/>
      <c r="E223" s="59"/>
      <c r="F223" s="90" t="str">
        <f t="shared" si="20"/>
        <v/>
      </c>
      <c r="G223" s="90" t="str">
        <f t="shared" si="21"/>
        <v/>
      </c>
      <c r="H223" s="21"/>
      <c r="L223" s="21"/>
      <c r="M223" s="21"/>
      <c r="N223" s="52"/>
    </row>
    <row r="224" spans="1:14" outlineLevel="1" x14ac:dyDescent="0.25">
      <c r="A224" s="23" t="s">
        <v>297</v>
      </c>
      <c r="B224" s="51" t="s">
        <v>92</v>
      </c>
      <c r="C224" s="84"/>
      <c r="E224" s="59"/>
      <c r="F224" s="90" t="str">
        <f t="shared" si="20"/>
        <v/>
      </c>
      <c r="G224" s="90" t="str">
        <f t="shared" si="21"/>
        <v/>
      </c>
      <c r="H224" s="21"/>
      <c r="L224" s="21"/>
      <c r="M224" s="21"/>
      <c r="N224" s="52"/>
    </row>
    <row r="225" spans="1:14" outlineLevel="1" x14ac:dyDescent="0.25">
      <c r="A225" s="23" t="s">
        <v>298</v>
      </c>
      <c r="B225" s="51" t="s">
        <v>92</v>
      </c>
      <c r="C225" s="84"/>
      <c r="E225" s="59"/>
      <c r="F225" s="90" t="str">
        <f t="shared" si="20"/>
        <v/>
      </c>
      <c r="G225" s="90" t="str">
        <f t="shared" si="21"/>
        <v/>
      </c>
      <c r="H225" s="21"/>
      <c r="L225" s="21"/>
      <c r="M225" s="21"/>
    </row>
    <row r="226" spans="1:14" outlineLevel="1" x14ac:dyDescent="0.25">
      <c r="A226" s="23" t="s">
        <v>299</v>
      </c>
      <c r="B226" s="51" t="s">
        <v>92</v>
      </c>
      <c r="C226" s="84"/>
      <c r="E226" s="40"/>
      <c r="F226" s="90" t="str">
        <f t="shared" si="20"/>
        <v/>
      </c>
      <c r="G226" s="90" t="str">
        <f t="shared" si="21"/>
        <v/>
      </c>
      <c r="H226" s="21"/>
      <c r="L226" s="21"/>
      <c r="M226" s="21"/>
    </row>
    <row r="227" spans="1:14" outlineLevel="1" x14ac:dyDescent="0.25">
      <c r="A227" s="23" t="s">
        <v>300</v>
      </c>
      <c r="B227" s="51" t="s">
        <v>92</v>
      </c>
      <c r="C227" s="84"/>
      <c r="E227" s="59"/>
      <c r="F227" s="90" t="str">
        <f t="shared" si="20"/>
        <v/>
      </c>
      <c r="G227" s="90" t="str">
        <f t="shared" si="21"/>
        <v/>
      </c>
      <c r="H227" s="21"/>
      <c r="L227" s="21"/>
      <c r="M227" s="21"/>
    </row>
    <row r="228" spans="1:14" ht="15" customHeight="1" x14ac:dyDescent="0.25">
      <c r="A228" s="42"/>
      <c r="B228" s="43" t="s">
        <v>301</v>
      </c>
      <c r="C228" s="42"/>
      <c r="D228" s="42"/>
      <c r="E228" s="44"/>
      <c r="F228" s="45"/>
      <c r="G228" s="45"/>
      <c r="H228" s="21"/>
      <c r="L228" s="21"/>
      <c r="M228" s="21"/>
    </row>
    <row r="229" spans="1:14" ht="30" x14ac:dyDescent="0.25">
      <c r="A229" s="23" t="s">
        <v>302</v>
      </c>
      <c r="B229" s="40" t="s">
        <v>303</v>
      </c>
      <c r="C229" s="23" t="str">
        <f>C30</f>
        <v>https://www.coveredbondlabel.com/issuer/73-sparebank-1-boligkreditt</v>
      </c>
      <c r="H229" s="21"/>
      <c r="L229" s="21"/>
      <c r="M229" s="21"/>
    </row>
    <row r="230" spans="1:14" ht="15" customHeight="1" x14ac:dyDescent="0.25">
      <c r="A230" s="42"/>
      <c r="B230" s="43" t="s">
        <v>304</v>
      </c>
      <c r="C230" s="42"/>
      <c r="D230" s="42"/>
      <c r="E230" s="44"/>
      <c r="F230" s="45"/>
      <c r="G230" s="45"/>
      <c r="H230" s="21"/>
      <c r="L230" s="21"/>
      <c r="M230" s="21"/>
    </row>
    <row r="231" spans="1:14" x14ac:dyDescent="0.25">
      <c r="A231" s="23" t="s">
        <v>10</v>
      </c>
      <c r="B231" s="23" t="s">
        <v>776</v>
      </c>
      <c r="C231" s="84">
        <v>209725.2</v>
      </c>
      <c r="E231" s="40"/>
      <c r="H231" s="21"/>
      <c r="L231" s="21"/>
      <c r="M231" s="21"/>
    </row>
    <row r="232" spans="1:14" x14ac:dyDescent="0.25">
      <c r="A232" s="23" t="s">
        <v>305</v>
      </c>
      <c r="B232" s="1" t="s">
        <v>306</v>
      </c>
      <c r="C232" s="84" t="s">
        <v>2007</v>
      </c>
      <c r="E232" s="40"/>
      <c r="H232" s="21"/>
      <c r="L232" s="21"/>
      <c r="M232" s="21"/>
    </row>
    <row r="233" spans="1:14" x14ac:dyDescent="0.25">
      <c r="A233" s="23" t="s">
        <v>307</v>
      </c>
      <c r="B233" s="1" t="s">
        <v>308</v>
      </c>
      <c r="C233" s="84" t="s">
        <v>2007</v>
      </c>
      <c r="E233" s="40"/>
      <c r="H233" s="21"/>
      <c r="L233" s="21"/>
      <c r="M233" s="21"/>
    </row>
    <row r="234" spans="1:14" outlineLevel="1" x14ac:dyDescent="0.25">
      <c r="A234" s="23" t="s">
        <v>309</v>
      </c>
      <c r="B234" s="38" t="s">
        <v>310</v>
      </c>
      <c r="C234" s="86">
        <v>12728.6</v>
      </c>
      <c r="D234" s="40"/>
      <c r="E234" s="40"/>
      <c r="H234" s="21"/>
      <c r="L234" s="21"/>
      <c r="M234" s="21"/>
    </row>
    <row r="235" spans="1:14" outlineLevel="1" x14ac:dyDescent="0.25">
      <c r="A235" s="23" t="s">
        <v>311</v>
      </c>
      <c r="B235" s="38" t="s">
        <v>312</v>
      </c>
      <c r="C235" s="86" t="s">
        <v>759</v>
      </c>
      <c r="D235" s="40"/>
      <c r="E235" s="40"/>
      <c r="H235" s="21"/>
      <c r="L235" s="21"/>
      <c r="M235" s="21"/>
    </row>
    <row r="236" spans="1:14" outlineLevel="1" x14ac:dyDescent="0.25">
      <c r="A236" s="23" t="s">
        <v>313</v>
      </c>
      <c r="B236" s="38" t="s">
        <v>314</v>
      </c>
      <c r="C236" s="40" t="s">
        <v>759</v>
      </c>
      <c r="D236" s="40"/>
      <c r="E236" s="40"/>
      <c r="H236" s="21"/>
      <c r="L236" s="21"/>
      <c r="M236" s="21"/>
    </row>
    <row r="237" spans="1:14" outlineLevel="1" x14ac:dyDescent="0.25">
      <c r="A237" s="23" t="s">
        <v>315</v>
      </c>
      <c r="C237" s="40"/>
      <c r="D237" s="40"/>
      <c r="E237" s="40"/>
      <c r="H237" s="21"/>
      <c r="L237" s="21"/>
      <c r="M237" s="21"/>
    </row>
    <row r="238" spans="1:14" outlineLevel="1" x14ac:dyDescent="0.25">
      <c r="A238" s="23" t="s">
        <v>316</v>
      </c>
      <c r="C238" s="40"/>
      <c r="D238" s="40"/>
      <c r="E238" s="40"/>
      <c r="H238" s="21"/>
      <c r="L238" s="21"/>
      <c r="M238" s="21"/>
    </row>
    <row r="239" spans="1:14" outlineLevel="1" x14ac:dyDescent="0.25">
      <c r="A239" s="42"/>
      <c r="B239" s="43" t="s">
        <v>1970</v>
      </c>
      <c r="C239" s="42"/>
      <c r="D239" s="42"/>
      <c r="E239" s="42"/>
      <c r="F239" s="42"/>
      <c r="G239" s="42"/>
      <c r="H239" s="21"/>
      <c r="K239"/>
      <c r="L239"/>
      <c r="M239"/>
      <c r="N239"/>
    </row>
    <row r="240" spans="1:14" ht="30" outlineLevel="1" x14ac:dyDescent="0.25">
      <c r="A240" s="23" t="s">
        <v>836</v>
      </c>
      <c r="B240" s="23" t="s">
        <v>1969</v>
      </c>
      <c r="C240" s="23" t="s">
        <v>2008</v>
      </c>
      <c r="G240"/>
      <c r="H240" s="21"/>
      <c r="K240"/>
      <c r="L240"/>
      <c r="M240"/>
      <c r="N240"/>
    </row>
    <row r="241" spans="1:14" outlineLevel="1" x14ac:dyDescent="0.25">
      <c r="A241" s="23" t="s">
        <v>837</v>
      </c>
      <c r="B241" s="23" t="s">
        <v>1979</v>
      </c>
      <c r="C241" s="23" t="s">
        <v>2009</v>
      </c>
      <c r="G241"/>
      <c r="H241" s="21"/>
      <c r="K241"/>
      <c r="L241"/>
      <c r="M241"/>
      <c r="N241"/>
    </row>
    <row r="242" spans="1:14" outlineLevel="1" x14ac:dyDescent="0.25">
      <c r="A242" s="23" t="s">
        <v>1423</v>
      </c>
      <c r="B242" s="23" t="s">
        <v>1960</v>
      </c>
      <c r="C242" s="23" t="s">
        <v>2010</v>
      </c>
      <c r="G242"/>
      <c r="H242" s="21"/>
      <c r="K242"/>
      <c r="L242"/>
      <c r="M242"/>
      <c r="N242"/>
    </row>
    <row r="243" spans="1:14" ht="30" outlineLevel="1" x14ac:dyDescent="0.25">
      <c r="A243" s="23" t="s">
        <v>1424</v>
      </c>
      <c r="B243" s="23" t="s">
        <v>1968</v>
      </c>
      <c r="C243" s="23" t="s">
        <v>2011</v>
      </c>
      <c r="G243"/>
      <c r="H243" s="21"/>
      <c r="K243"/>
      <c r="L243"/>
      <c r="M243"/>
      <c r="N243"/>
    </row>
    <row r="244" spans="1:14" outlineLevel="1" x14ac:dyDescent="0.25">
      <c r="A244" s="23" t="s">
        <v>1965</v>
      </c>
      <c r="B244" s="23" t="s">
        <v>1961</v>
      </c>
      <c r="C244" s="140" t="s">
        <v>1963</v>
      </c>
      <c r="D244" s="140" t="s">
        <v>1985</v>
      </c>
      <c r="E244" s="107"/>
      <c r="G244"/>
      <c r="H244" s="21"/>
      <c r="K244"/>
      <c r="L244"/>
      <c r="M244"/>
      <c r="N244"/>
    </row>
    <row r="245" spans="1:14" outlineLevel="1" x14ac:dyDescent="0.25">
      <c r="A245" s="23" t="s">
        <v>1966</v>
      </c>
      <c r="B245" s="23" t="s">
        <v>1964</v>
      </c>
      <c r="C245" s="107" t="s">
        <v>2008</v>
      </c>
      <c r="G245"/>
      <c r="H245" s="21"/>
      <c r="K245"/>
      <c r="L245"/>
      <c r="M245"/>
      <c r="N245"/>
    </row>
    <row r="246" spans="1:14" outlineLevel="1" x14ac:dyDescent="0.25">
      <c r="A246" s="23" t="s">
        <v>1967</v>
      </c>
      <c r="B246" s="23" t="s">
        <v>1980</v>
      </c>
      <c r="C246" s="23" t="s">
        <v>1962</v>
      </c>
      <c r="G246"/>
      <c r="H246" s="21"/>
      <c r="K246"/>
      <c r="L246"/>
      <c r="M246"/>
      <c r="N246"/>
    </row>
    <row r="247" spans="1:14" outlineLevel="1" x14ac:dyDescent="0.25">
      <c r="A247" s="23" t="s">
        <v>839</v>
      </c>
      <c r="D247"/>
      <c r="E247"/>
      <c r="F247"/>
      <c r="G247"/>
      <c r="H247" s="21"/>
      <c r="K247"/>
      <c r="L247"/>
      <c r="M247"/>
      <c r="N247"/>
    </row>
    <row r="248" spans="1:14" outlineLevel="1" x14ac:dyDescent="0.25">
      <c r="A248" s="23" t="s">
        <v>840</v>
      </c>
      <c r="D248"/>
      <c r="E248"/>
      <c r="F248"/>
      <c r="G248"/>
      <c r="H248" s="21"/>
      <c r="K248"/>
      <c r="L248"/>
      <c r="M248"/>
      <c r="N248"/>
    </row>
    <row r="249" spans="1:14" outlineLevel="1" x14ac:dyDescent="0.25">
      <c r="A249" s="23" t="s">
        <v>838</v>
      </c>
      <c r="D249"/>
      <c r="E249"/>
      <c r="F249"/>
      <c r="G249"/>
      <c r="H249" s="21"/>
      <c r="K249"/>
      <c r="L249"/>
      <c r="M249"/>
      <c r="N249"/>
    </row>
    <row r="250" spans="1:14" outlineLevel="1" x14ac:dyDescent="0.25">
      <c r="A250" s="23" t="s">
        <v>841</v>
      </c>
      <c r="D250"/>
      <c r="E250"/>
      <c r="F250"/>
      <c r="G250"/>
      <c r="H250" s="21"/>
      <c r="K250"/>
      <c r="L250"/>
      <c r="M250"/>
      <c r="N250"/>
    </row>
    <row r="251" spans="1:14" outlineLevel="1" x14ac:dyDescent="0.25">
      <c r="A251" s="23" t="s">
        <v>842</v>
      </c>
      <c r="D251"/>
      <c r="E251"/>
      <c r="F251"/>
      <c r="G251"/>
      <c r="H251" s="21"/>
      <c r="K251"/>
      <c r="L251"/>
      <c r="M251"/>
      <c r="N251"/>
    </row>
    <row r="252" spans="1:14" outlineLevel="1" x14ac:dyDescent="0.25">
      <c r="A252" s="23" t="s">
        <v>843</v>
      </c>
      <c r="D252"/>
      <c r="E252"/>
      <c r="F252"/>
      <c r="G252"/>
      <c r="H252" s="21"/>
      <c r="K252"/>
      <c r="L252"/>
      <c r="M252"/>
      <c r="N252"/>
    </row>
    <row r="253" spans="1:14" outlineLevel="1" x14ac:dyDescent="0.25">
      <c r="A253" s="23" t="s">
        <v>844</v>
      </c>
      <c r="D253"/>
      <c r="E253"/>
      <c r="F253"/>
      <c r="G253"/>
      <c r="H253" s="21"/>
      <c r="K253"/>
      <c r="L253"/>
      <c r="M253"/>
      <c r="N253"/>
    </row>
    <row r="254" spans="1:14" outlineLevel="1" x14ac:dyDescent="0.25">
      <c r="A254" s="23" t="s">
        <v>845</v>
      </c>
      <c r="D254"/>
      <c r="E254"/>
      <c r="F254"/>
      <c r="G254"/>
      <c r="H254" s="21"/>
      <c r="K254"/>
      <c r="L254"/>
      <c r="M254"/>
      <c r="N254"/>
    </row>
    <row r="255" spans="1:14" outlineLevel="1" x14ac:dyDescent="0.25">
      <c r="A255" s="23" t="s">
        <v>846</v>
      </c>
      <c r="D255"/>
      <c r="E255"/>
      <c r="F255"/>
      <c r="G255"/>
      <c r="H255" s="21"/>
      <c r="K255"/>
      <c r="L255"/>
      <c r="M255"/>
      <c r="N255"/>
    </row>
    <row r="256" spans="1:14" outlineLevel="1" x14ac:dyDescent="0.25">
      <c r="A256" s="23" t="s">
        <v>847</v>
      </c>
      <c r="D256"/>
      <c r="E256"/>
      <c r="F256"/>
      <c r="G256"/>
      <c r="H256" s="21"/>
      <c r="K256"/>
      <c r="L256"/>
      <c r="M256"/>
      <c r="N256"/>
    </row>
    <row r="257" spans="1:14" outlineLevel="1" x14ac:dyDescent="0.25">
      <c r="A257" s="23" t="s">
        <v>848</v>
      </c>
      <c r="D257"/>
      <c r="E257"/>
      <c r="F257"/>
      <c r="G257"/>
      <c r="H257" s="21"/>
      <c r="K257"/>
      <c r="L257"/>
      <c r="M257"/>
      <c r="N257"/>
    </row>
    <row r="258" spans="1:14" outlineLevel="1" x14ac:dyDescent="0.25">
      <c r="A258" s="23" t="s">
        <v>849</v>
      </c>
      <c r="D258"/>
      <c r="E258"/>
      <c r="F258"/>
      <c r="G258"/>
      <c r="H258" s="21"/>
      <c r="K258"/>
      <c r="L258"/>
      <c r="M258"/>
      <c r="N258"/>
    </row>
    <row r="259" spans="1:14" outlineLevel="1" x14ac:dyDescent="0.25">
      <c r="A259" s="23" t="s">
        <v>850</v>
      </c>
      <c r="D259"/>
      <c r="E259"/>
      <c r="F259"/>
      <c r="G259"/>
      <c r="H259" s="21"/>
      <c r="K259"/>
      <c r="L259"/>
      <c r="M259"/>
      <c r="N259"/>
    </row>
    <row r="260" spans="1:14" outlineLevel="1" x14ac:dyDescent="0.25">
      <c r="A260" s="23" t="s">
        <v>851</v>
      </c>
      <c r="D260"/>
      <c r="E260"/>
      <c r="F260"/>
      <c r="G260"/>
      <c r="H260" s="21"/>
      <c r="K260"/>
      <c r="L260"/>
      <c r="M260"/>
      <c r="N260"/>
    </row>
    <row r="261" spans="1:14" outlineLevel="1" x14ac:dyDescent="0.25">
      <c r="A261" s="23" t="s">
        <v>852</v>
      </c>
      <c r="D261"/>
      <c r="E261"/>
      <c r="F261"/>
      <c r="G261"/>
      <c r="H261" s="21"/>
      <c r="K261"/>
      <c r="L261"/>
      <c r="M261"/>
      <c r="N261"/>
    </row>
    <row r="262" spans="1:14" outlineLevel="1" x14ac:dyDescent="0.25">
      <c r="A262" s="23" t="s">
        <v>853</v>
      </c>
      <c r="D262"/>
      <c r="E262"/>
      <c r="F262"/>
      <c r="G262"/>
      <c r="H262" s="21"/>
      <c r="K262"/>
      <c r="L262"/>
      <c r="M262"/>
      <c r="N262"/>
    </row>
    <row r="263" spans="1:14" outlineLevel="1" x14ac:dyDescent="0.25">
      <c r="A263" s="23" t="s">
        <v>854</v>
      </c>
      <c r="D263"/>
      <c r="E263"/>
      <c r="F263"/>
      <c r="G263"/>
      <c r="H263" s="21"/>
      <c r="K263"/>
      <c r="L263"/>
      <c r="M263"/>
      <c r="N263"/>
    </row>
    <row r="264" spans="1:14" outlineLevel="1" x14ac:dyDescent="0.25">
      <c r="A264" s="23" t="s">
        <v>855</v>
      </c>
      <c r="D264"/>
      <c r="E264"/>
      <c r="F264"/>
      <c r="G264"/>
      <c r="H264" s="21"/>
      <c r="K264"/>
      <c r="L264"/>
      <c r="M264"/>
      <c r="N264"/>
    </row>
    <row r="265" spans="1:14" outlineLevel="1" x14ac:dyDescent="0.25">
      <c r="A265" s="23" t="s">
        <v>856</v>
      </c>
      <c r="D265"/>
      <c r="E265"/>
      <c r="F265"/>
      <c r="G265"/>
      <c r="H265" s="21"/>
      <c r="K265"/>
      <c r="L265"/>
      <c r="M265"/>
      <c r="N265"/>
    </row>
    <row r="266" spans="1:14" outlineLevel="1" x14ac:dyDescent="0.25">
      <c r="A266" s="23" t="s">
        <v>857</v>
      </c>
      <c r="D266"/>
      <c r="E266"/>
      <c r="F266"/>
      <c r="G266"/>
      <c r="H266" s="21"/>
      <c r="K266"/>
      <c r="L266"/>
      <c r="M266"/>
      <c r="N266"/>
    </row>
    <row r="267" spans="1:14" outlineLevel="1" x14ac:dyDescent="0.25">
      <c r="A267" s="23" t="s">
        <v>858</v>
      </c>
      <c r="D267"/>
      <c r="E267"/>
      <c r="F267"/>
      <c r="G267"/>
      <c r="H267" s="21"/>
      <c r="K267"/>
      <c r="L267"/>
      <c r="M267"/>
      <c r="N267"/>
    </row>
    <row r="268" spans="1:14" outlineLevel="1" x14ac:dyDescent="0.25">
      <c r="A268" s="23" t="s">
        <v>859</v>
      </c>
      <c r="D268"/>
      <c r="E268"/>
      <c r="F268"/>
      <c r="G268"/>
      <c r="H268" s="21"/>
      <c r="K268"/>
      <c r="L268"/>
      <c r="M268"/>
      <c r="N268"/>
    </row>
    <row r="269" spans="1:14" outlineLevel="1" x14ac:dyDescent="0.25">
      <c r="A269" s="23" t="s">
        <v>860</v>
      </c>
      <c r="D269"/>
      <c r="E269"/>
      <c r="F269"/>
      <c r="G269"/>
      <c r="H269" s="21"/>
      <c r="K269"/>
      <c r="L269"/>
      <c r="M269"/>
      <c r="N269"/>
    </row>
    <row r="270" spans="1:14" outlineLevel="1" x14ac:dyDescent="0.25">
      <c r="A270" s="23" t="s">
        <v>861</v>
      </c>
      <c r="D270"/>
      <c r="E270"/>
      <c r="F270"/>
      <c r="G270"/>
      <c r="H270" s="21"/>
      <c r="K270"/>
      <c r="L270"/>
      <c r="M270"/>
      <c r="N270"/>
    </row>
    <row r="271" spans="1:14" outlineLevel="1" x14ac:dyDescent="0.25">
      <c r="A271" s="23" t="s">
        <v>862</v>
      </c>
      <c r="D271"/>
      <c r="E271"/>
      <c r="F271"/>
      <c r="G271"/>
      <c r="H271" s="21"/>
      <c r="K271"/>
      <c r="L271"/>
      <c r="M271"/>
      <c r="N271"/>
    </row>
    <row r="272" spans="1:14" outlineLevel="1" x14ac:dyDescent="0.25">
      <c r="A272" s="23" t="s">
        <v>863</v>
      </c>
      <c r="D272"/>
      <c r="E272"/>
      <c r="F272"/>
      <c r="G272"/>
      <c r="H272" s="21"/>
      <c r="K272"/>
      <c r="L272"/>
      <c r="M272"/>
      <c r="N272"/>
    </row>
    <row r="273" spans="1:14" outlineLevel="1" x14ac:dyDescent="0.25">
      <c r="A273" s="23" t="s">
        <v>864</v>
      </c>
      <c r="D273"/>
      <c r="E273"/>
      <c r="F273"/>
      <c r="G273"/>
      <c r="H273" s="21"/>
      <c r="K273"/>
      <c r="L273"/>
      <c r="M273"/>
      <c r="N273"/>
    </row>
    <row r="274" spans="1:14" outlineLevel="1" x14ac:dyDescent="0.25">
      <c r="A274" s="23" t="s">
        <v>865</v>
      </c>
      <c r="D274"/>
      <c r="E274"/>
      <c r="F274"/>
      <c r="G274"/>
      <c r="H274" s="21"/>
      <c r="K274"/>
      <c r="L274"/>
      <c r="M274"/>
      <c r="N274"/>
    </row>
    <row r="275" spans="1:14" outlineLevel="1" x14ac:dyDescent="0.25">
      <c r="A275" s="23" t="s">
        <v>866</v>
      </c>
      <c r="D275"/>
      <c r="E275"/>
      <c r="F275"/>
      <c r="G275"/>
      <c r="H275" s="21"/>
      <c r="K275"/>
      <c r="L275"/>
      <c r="M275"/>
      <c r="N275"/>
    </row>
    <row r="276" spans="1:14" outlineLevel="1" x14ac:dyDescent="0.25">
      <c r="A276" s="23" t="s">
        <v>867</v>
      </c>
      <c r="D276"/>
      <c r="E276"/>
      <c r="F276"/>
      <c r="G276"/>
      <c r="H276" s="21"/>
      <c r="K276"/>
      <c r="L276"/>
      <c r="M276"/>
      <c r="N276"/>
    </row>
    <row r="277" spans="1:14" outlineLevel="1" x14ac:dyDescent="0.25">
      <c r="A277" s="23" t="s">
        <v>868</v>
      </c>
      <c r="D277"/>
      <c r="E277"/>
      <c r="F277"/>
      <c r="G277"/>
      <c r="H277" s="21"/>
      <c r="K277"/>
      <c r="L277"/>
      <c r="M277"/>
      <c r="N277"/>
    </row>
    <row r="278" spans="1:14" outlineLevel="1" x14ac:dyDescent="0.25">
      <c r="A278" s="23" t="s">
        <v>869</v>
      </c>
      <c r="D278"/>
      <c r="E278"/>
      <c r="F278"/>
      <c r="G278"/>
      <c r="H278" s="21"/>
      <c r="K278"/>
      <c r="L278"/>
      <c r="M278"/>
      <c r="N278"/>
    </row>
    <row r="279" spans="1:14" outlineLevel="1" x14ac:dyDescent="0.25">
      <c r="A279" s="23" t="s">
        <v>870</v>
      </c>
      <c r="D279"/>
      <c r="E279"/>
      <c r="F279"/>
      <c r="G279"/>
      <c r="H279" s="21"/>
      <c r="K279"/>
      <c r="L279"/>
      <c r="M279"/>
      <c r="N279"/>
    </row>
    <row r="280" spans="1:14" outlineLevel="1" x14ac:dyDescent="0.25">
      <c r="A280" s="23" t="s">
        <v>871</v>
      </c>
      <c r="D280"/>
      <c r="E280"/>
      <c r="F280"/>
      <c r="G280"/>
      <c r="H280" s="21"/>
      <c r="K280"/>
      <c r="L280"/>
      <c r="M280"/>
      <c r="N280"/>
    </row>
    <row r="281" spans="1:14" outlineLevel="1" x14ac:dyDescent="0.25">
      <c r="A281" s="23" t="s">
        <v>872</v>
      </c>
      <c r="D281"/>
      <c r="E281"/>
      <c r="F281"/>
      <c r="G281"/>
      <c r="H281" s="21"/>
      <c r="K281"/>
      <c r="L281"/>
      <c r="M281"/>
      <c r="N281"/>
    </row>
    <row r="282" spans="1:14" outlineLevel="1" x14ac:dyDescent="0.25">
      <c r="A282" s="23" t="s">
        <v>873</v>
      </c>
      <c r="D282"/>
      <c r="E282"/>
      <c r="F282"/>
      <c r="G282"/>
      <c r="H282" s="21"/>
      <c r="K282"/>
      <c r="L282"/>
      <c r="M282"/>
      <c r="N282"/>
    </row>
    <row r="283" spans="1:14" outlineLevel="1" x14ac:dyDescent="0.25">
      <c r="A283" s="23" t="s">
        <v>874</v>
      </c>
      <c r="D283"/>
      <c r="E283"/>
      <c r="F283"/>
      <c r="G283"/>
      <c r="H283" s="21"/>
      <c r="K283"/>
      <c r="L283"/>
      <c r="M283"/>
      <c r="N283"/>
    </row>
    <row r="284" spans="1:14" outlineLevel="1" x14ac:dyDescent="0.25">
      <c r="A284" s="23" t="s">
        <v>875</v>
      </c>
      <c r="D284"/>
      <c r="E284"/>
      <c r="F284"/>
      <c r="G284"/>
      <c r="H284" s="21"/>
      <c r="K284"/>
      <c r="L284"/>
      <c r="M284"/>
      <c r="N284"/>
    </row>
    <row r="285" spans="1:14" ht="18.75" x14ac:dyDescent="0.25">
      <c r="A285" s="34"/>
      <c r="B285" s="34" t="s">
        <v>1834</v>
      </c>
      <c r="C285" s="34"/>
      <c r="D285" s="34"/>
      <c r="E285" s="34"/>
      <c r="F285" s="35"/>
      <c r="G285" s="36"/>
      <c r="H285" s="21"/>
      <c r="I285" s="27"/>
      <c r="J285" s="27"/>
      <c r="K285" s="27"/>
      <c r="L285" s="27"/>
      <c r="M285" s="29"/>
    </row>
    <row r="286" spans="1:14" ht="18.75" x14ac:dyDescent="0.25">
      <c r="A286" s="126" t="s">
        <v>1835</v>
      </c>
      <c r="B286" s="127"/>
      <c r="C286" s="127"/>
      <c r="D286" s="127"/>
      <c r="E286" s="127"/>
      <c r="F286" s="128"/>
      <c r="G286" s="127"/>
      <c r="H286" s="21"/>
      <c r="I286" s="27"/>
      <c r="J286" s="27"/>
      <c r="K286" s="27"/>
      <c r="L286" s="27"/>
      <c r="M286" s="29"/>
    </row>
    <row r="287" spans="1:14" ht="18.75" x14ac:dyDescent="0.25">
      <c r="A287" s="126" t="s">
        <v>1502</v>
      </c>
      <c r="B287" s="127"/>
      <c r="C287" s="127"/>
      <c r="D287" s="127"/>
      <c r="E287" s="127"/>
      <c r="F287" s="128"/>
      <c r="G287" s="127"/>
      <c r="H287" s="21"/>
      <c r="I287" s="27"/>
      <c r="J287" s="27"/>
      <c r="K287" s="27"/>
      <c r="L287" s="27"/>
      <c r="M287" s="29"/>
    </row>
    <row r="288" spans="1:14" x14ac:dyDescent="0.25">
      <c r="A288" s="23" t="s">
        <v>317</v>
      </c>
      <c r="B288" s="38" t="s">
        <v>1836</v>
      </c>
      <c r="C288" s="62">
        <f>ROW(B38)</f>
        <v>38</v>
      </c>
      <c r="D288" s="58"/>
      <c r="E288" s="58"/>
      <c r="F288" s="58"/>
      <c r="G288" s="58"/>
      <c r="H288" s="21"/>
      <c r="I288" s="38"/>
      <c r="J288" s="62"/>
      <c r="L288" s="58"/>
      <c r="M288" s="58"/>
      <c r="N288" s="58"/>
    </row>
    <row r="289" spans="1:14" x14ac:dyDescent="0.25">
      <c r="A289" s="23" t="s">
        <v>318</v>
      </c>
      <c r="B289" s="38" t="s">
        <v>1837</v>
      </c>
      <c r="C289" s="62">
        <f>ROW(B39)</f>
        <v>39</v>
      </c>
      <c r="E289" s="58"/>
      <c r="F289" s="58"/>
      <c r="H289" s="21"/>
      <c r="I289" s="38"/>
      <c r="J289" s="62"/>
      <c r="L289" s="58"/>
      <c r="M289" s="58"/>
    </row>
    <row r="290" spans="1:14" ht="30" x14ac:dyDescent="0.25">
      <c r="A290" s="23" t="s">
        <v>319</v>
      </c>
      <c r="B290" s="38" t="s">
        <v>1838</v>
      </c>
      <c r="C290" s="107" t="str">
        <f>C229</f>
        <v>https://www.coveredbondlabel.com/issuer/73-sparebank-1-boligkreditt</v>
      </c>
      <c r="G290" s="63"/>
      <c r="H290" s="21"/>
      <c r="I290" s="38"/>
      <c r="J290" s="62"/>
      <c r="K290" s="62"/>
      <c r="L290" s="63"/>
      <c r="M290" s="58"/>
      <c r="N290" s="63"/>
    </row>
    <row r="291" spans="1:14" x14ac:dyDescent="0.25">
      <c r="A291" s="23" t="s">
        <v>320</v>
      </c>
      <c r="B291" s="38" t="s">
        <v>1839</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1"/>
      <c r="I291" s="38"/>
      <c r="J291" s="62"/>
    </row>
    <row r="292" spans="1:14" x14ac:dyDescent="0.25">
      <c r="A292" s="23" t="s">
        <v>321</v>
      </c>
      <c r="B292" s="38" t="s">
        <v>1840</v>
      </c>
      <c r="C292" s="62">
        <f>ROW(B52)</f>
        <v>52</v>
      </c>
      <c r="G292" s="63"/>
      <c r="H292" s="21"/>
      <c r="I292" s="38"/>
      <c r="J292"/>
      <c r="K292" s="62"/>
      <c r="L292" s="63"/>
      <c r="N292" s="63"/>
    </row>
    <row r="293" spans="1:14" x14ac:dyDescent="0.25">
      <c r="A293" s="23" t="s">
        <v>322</v>
      </c>
      <c r="B293" s="38" t="s">
        <v>1841</v>
      </c>
      <c r="C293" s="129"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1"/>
      <c r="I293" s="38"/>
      <c r="M293" s="63"/>
    </row>
    <row r="294" spans="1:14" x14ac:dyDescent="0.25">
      <c r="A294" s="23" t="s">
        <v>323</v>
      </c>
      <c r="B294" s="38" t="s">
        <v>1842</v>
      </c>
      <c r="C294" s="129" t="s">
        <v>1952</v>
      </c>
      <c r="H294" s="21"/>
      <c r="I294" s="38"/>
      <c r="J294" s="62"/>
      <c r="M294" s="63"/>
    </row>
    <row r="295" spans="1:14" x14ac:dyDescent="0.25">
      <c r="A295" s="23" t="s">
        <v>324</v>
      </c>
      <c r="B295" s="38" t="s">
        <v>1843</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1"/>
      <c r="I295" s="38"/>
      <c r="J295" s="62"/>
      <c r="L295" s="63"/>
      <c r="M295" s="63"/>
    </row>
    <row r="296" spans="1:14" x14ac:dyDescent="0.25">
      <c r="A296" s="23" t="s">
        <v>325</v>
      </c>
      <c r="B296" s="38" t="s">
        <v>1844</v>
      </c>
      <c r="C296" s="62">
        <f>ROW(B111)</f>
        <v>111</v>
      </c>
      <c r="F296" s="63"/>
      <c r="H296" s="21"/>
      <c r="I296" s="38"/>
      <c r="J296" s="62"/>
      <c r="L296" s="63"/>
      <c r="M296" s="63"/>
    </row>
    <row r="297" spans="1:14" x14ac:dyDescent="0.25">
      <c r="A297" s="23" t="s">
        <v>326</v>
      </c>
      <c r="B297" s="38" t="s">
        <v>1845</v>
      </c>
      <c r="C297" s="62">
        <f>ROW(B163)</f>
        <v>163</v>
      </c>
      <c r="E297" s="63"/>
      <c r="F297" s="63"/>
      <c r="H297" s="21"/>
      <c r="J297" s="62"/>
      <c r="L297" s="63"/>
    </row>
    <row r="298" spans="1:14" x14ac:dyDescent="0.25">
      <c r="A298" s="23" t="s">
        <v>327</v>
      </c>
      <c r="B298" s="38" t="s">
        <v>1846</v>
      </c>
      <c r="C298" s="62">
        <f>ROW(B137)</f>
        <v>137</v>
      </c>
      <c r="E298" s="63"/>
      <c r="F298" s="63"/>
      <c r="H298" s="21"/>
      <c r="I298" s="38"/>
      <c r="J298" s="62"/>
      <c r="L298" s="63"/>
    </row>
    <row r="299" spans="1:14" x14ac:dyDescent="0.25">
      <c r="A299" s="23" t="s">
        <v>328</v>
      </c>
      <c r="B299" s="38" t="s">
        <v>1847</v>
      </c>
      <c r="C299" s="107"/>
      <c r="E299" s="63"/>
      <c r="H299" s="21"/>
      <c r="I299" s="38"/>
      <c r="J299" s="23" t="s">
        <v>1855</v>
      </c>
      <c r="L299" s="63"/>
    </row>
    <row r="300" spans="1:14" x14ac:dyDescent="0.25">
      <c r="A300" s="23" t="s">
        <v>329</v>
      </c>
      <c r="B300" s="38" t="s">
        <v>1848</v>
      </c>
      <c r="C300" s="62" t="s">
        <v>1858</v>
      </c>
      <c r="D300" s="62" t="s">
        <v>1857</v>
      </c>
      <c r="E300" s="63"/>
      <c r="F300" s="137" t="s">
        <v>1971</v>
      </c>
      <c r="H300" s="21"/>
      <c r="I300" s="38"/>
      <c r="J300" s="23" t="s">
        <v>1856</v>
      </c>
      <c r="K300" s="62"/>
      <c r="L300" s="63"/>
    </row>
    <row r="301" spans="1:14" outlineLevel="1" x14ac:dyDescent="0.25">
      <c r="A301" s="23" t="s">
        <v>1945</v>
      </c>
      <c r="B301" s="38" t="s">
        <v>1849</v>
      </c>
      <c r="C301" s="62" t="s">
        <v>1859</v>
      </c>
      <c r="H301" s="21"/>
      <c r="I301" s="38"/>
      <c r="J301" s="23" t="s">
        <v>1878</v>
      </c>
      <c r="K301" s="62"/>
      <c r="L301" s="63"/>
    </row>
    <row r="302" spans="1:14" outlineLevel="1" x14ac:dyDescent="0.25">
      <c r="A302" s="23" t="s">
        <v>1946</v>
      </c>
      <c r="B302" s="38" t="s">
        <v>1853</v>
      </c>
      <c r="C302" s="62" t="str">
        <f>ROW('C. HTT Harmonised Glossary'!B18)&amp;" for Harmonised Glossary"</f>
        <v>18 for Harmonised Glossary</v>
      </c>
      <c r="H302" s="21"/>
      <c r="I302" s="38"/>
      <c r="J302" s="23" t="s">
        <v>884</v>
      </c>
      <c r="K302" s="62"/>
      <c r="L302" s="63"/>
    </row>
    <row r="303" spans="1:14" outlineLevel="1" x14ac:dyDescent="0.25">
      <c r="A303" s="23" t="s">
        <v>1947</v>
      </c>
      <c r="B303" s="38" t="s">
        <v>1850</v>
      </c>
      <c r="C303" s="62">
        <f>ROW(B65)</f>
        <v>65</v>
      </c>
      <c r="H303" s="21"/>
      <c r="I303" s="38"/>
      <c r="J303" s="62"/>
      <c r="K303" s="62"/>
      <c r="L303" s="63"/>
    </row>
    <row r="304" spans="1:14" outlineLevel="1" x14ac:dyDescent="0.25">
      <c r="A304" s="23" t="s">
        <v>1948</v>
      </c>
      <c r="B304" s="38" t="s">
        <v>1851</v>
      </c>
      <c r="C304" s="62">
        <f>ROW(B88)</f>
        <v>88</v>
      </c>
      <c r="H304" s="21"/>
      <c r="I304" s="38"/>
      <c r="J304" s="62"/>
      <c r="K304" s="62"/>
      <c r="L304" s="63"/>
    </row>
    <row r="305" spans="1:14" outlineLevel="1" x14ac:dyDescent="0.25">
      <c r="A305" s="23" t="s">
        <v>1949</v>
      </c>
      <c r="B305" s="38" t="s">
        <v>1852</v>
      </c>
      <c r="C305" s="62" t="s">
        <v>1880</v>
      </c>
      <c r="E305" s="63"/>
      <c r="H305" s="21"/>
      <c r="I305" s="38"/>
      <c r="J305" s="62"/>
      <c r="K305" s="62"/>
      <c r="L305" s="63"/>
      <c r="N305" s="52"/>
    </row>
    <row r="306" spans="1:14" outlineLevel="1" x14ac:dyDescent="0.25">
      <c r="A306" s="23" t="s">
        <v>1950</v>
      </c>
      <c r="B306" s="38" t="s">
        <v>1854</v>
      </c>
      <c r="C306" s="62">
        <v>44</v>
      </c>
      <c r="E306" s="63"/>
      <c r="H306" s="21"/>
      <c r="I306" s="38"/>
      <c r="J306" s="62"/>
      <c r="K306" s="62"/>
      <c r="L306" s="63"/>
      <c r="N306" s="52"/>
    </row>
    <row r="307" spans="1:14" outlineLevel="1" x14ac:dyDescent="0.25">
      <c r="A307" s="23" t="s">
        <v>1951</v>
      </c>
      <c r="B307" s="38" t="s">
        <v>1879</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1"/>
      <c r="I307" s="38"/>
      <c r="J307" s="62"/>
      <c r="K307" s="62"/>
      <c r="L307" s="63"/>
      <c r="N307" s="52"/>
    </row>
    <row r="308" spans="1:14" outlineLevel="1" x14ac:dyDescent="0.25">
      <c r="A308" s="23" t="s">
        <v>330</v>
      </c>
      <c r="B308" s="38"/>
      <c r="E308" s="63"/>
      <c r="H308" s="21"/>
      <c r="I308" s="38"/>
      <c r="J308" s="62"/>
      <c r="K308" s="62"/>
      <c r="L308" s="63"/>
      <c r="N308" s="52"/>
    </row>
    <row r="309" spans="1:14" outlineLevel="1" x14ac:dyDescent="0.25">
      <c r="A309" s="23" t="s">
        <v>331</v>
      </c>
      <c r="E309" s="63"/>
      <c r="H309" s="21"/>
      <c r="I309" s="38"/>
      <c r="J309" s="62"/>
      <c r="K309" s="62"/>
      <c r="L309" s="63"/>
      <c r="N309" s="52"/>
    </row>
    <row r="310" spans="1:14" outlineLevel="1" x14ac:dyDescent="0.25">
      <c r="A310" s="23" t="s">
        <v>332</v>
      </c>
      <c r="H310" s="21"/>
      <c r="N310" s="52"/>
    </row>
    <row r="311" spans="1:14" ht="37.5" x14ac:dyDescent="0.25">
      <c r="A311" s="35"/>
      <c r="B311" s="34" t="s">
        <v>28</v>
      </c>
      <c r="C311" s="35"/>
      <c r="D311" s="35"/>
      <c r="E311" s="35"/>
      <c r="F311" s="35"/>
      <c r="G311" s="36"/>
      <c r="H311" s="21"/>
      <c r="I311" s="27"/>
      <c r="J311" s="29"/>
      <c r="K311" s="29"/>
      <c r="L311" s="29"/>
      <c r="M311" s="29"/>
      <c r="N311" s="52"/>
    </row>
    <row r="312" spans="1:14" x14ac:dyDescent="0.25">
      <c r="A312" s="23" t="s">
        <v>4</v>
      </c>
      <c r="B312" s="46" t="s">
        <v>1860</v>
      </c>
      <c r="C312" s="84">
        <f>C175+C177+C234</f>
        <v>37718.041619999996</v>
      </c>
      <c r="H312" s="21"/>
      <c r="I312" s="46"/>
      <c r="J312" s="62"/>
      <c r="N312" s="52"/>
    </row>
    <row r="313" spans="1:14" outlineLevel="1" x14ac:dyDescent="0.25">
      <c r="A313" s="23" t="s">
        <v>1943</v>
      </c>
      <c r="B313" s="46" t="s">
        <v>1861</v>
      </c>
      <c r="C313" s="84">
        <f>C174</f>
        <v>935.56223926719713</v>
      </c>
      <c r="H313" s="21"/>
      <c r="I313" s="46"/>
      <c r="J313" s="62"/>
      <c r="N313" s="52"/>
    </row>
    <row r="314" spans="1:14" outlineLevel="1" x14ac:dyDescent="0.25">
      <c r="A314" s="23" t="s">
        <v>1944</v>
      </c>
      <c r="B314" s="46" t="s">
        <v>1862</v>
      </c>
      <c r="C314" s="23">
        <v>0</v>
      </c>
      <c r="H314" s="21"/>
      <c r="I314" s="46"/>
      <c r="J314" s="62"/>
      <c r="N314" s="52"/>
    </row>
    <row r="315" spans="1:14" outlineLevel="1" x14ac:dyDescent="0.25">
      <c r="A315" s="23" t="s">
        <v>333</v>
      </c>
      <c r="B315" s="46"/>
      <c r="C315" s="62"/>
      <c r="H315" s="21"/>
      <c r="I315" s="46"/>
      <c r="J315" s="62"/>
      <c r="N315" s="52"/>
    </row>
    <row r="316" spans="1:14" outlineLevel="1" x14ac:dyDescent="0.25">
      <c r="A316" s="23" t="s">
        <v>334</v>
      </c>
      <c r="B316" s="46"/>
      <c r="C316" s="62"/>
      <c r="H316" s="21"/>
      <c r="I316" s="46"/>
      <c r="J316" s="62"/>
      <c r="N316" s="52"/>
    </row>
    <row r="317" spans="1:14" outlineLevel="1" x14ac:dyDescent="0.25">
      <c r="A317" s="23" t="s">
        <v>335</v>
      </c>
      <c r="B317" s="46"/>
      <c r="C317" s="62"/>
      <c r="H317" s="21"/>
      <c r="I317" s="46"/>
      <c r="J317" s="62"/>
      <c r="N317" s="52"/>
    </row>
    <row r="318" spans="1:14" outlineLevel="1" x14ac:dyDescent="0.25">
      <c r="A318" s="23" t="s">
        <v>336</v>
      </c>
      <c r="B318" s="46"/>
      <c r="C318" s="62"/>
      <c r="H318" s="21"/>
      <c r="I318" s="46"/>
      <c r="J318" s="62"/>
      <c r="N318" s="52"/>
    </row>
    <row r="319" spans="1:14" ht="18.75" x14ac:dyDescent="0.25">
      <c r="A319" s="35"/>
      <c r="B319" s="34" t="s">
        <v>29</v>
      </c>
      <c r="C319" s="35"/>
      <c r="D319" s="35"/>
      <c r="E319" s="35"/>
      <c r="F319" s="35"/>
      <c r="G319" s="36"/>
      <c r="H319" s="21"/>
      <c r="I319" s="27"/>
      <c r="J319" s="29"/>
      <c r="K319" s="29"/>
      <c r="L319" s="29"/>
      <c r="M319" s="29"/>
      <c r="N319" s="52"/>
    </row>
    <row r="320" spans="1:14" ht="15" customHeight="1" outlineLevel="1" x14ac:dyDescent="0.25">
      <c r="A320" s="42"/>
      <c r="B320" s="43" t="s">
        <v>337</v>
      </c>
      <c r="C320" s="42"/>
      <c r="D320" s="42"/>
      <c r="E320" s="44"/>
      <c r="F320" s="45"/>
      <c r="G320" s="45"/>
      <c r="H320" s="21"/>
      <c r="L320" s="21"/>
      <c r="M320" s="21"/>
      <c r="N320" s="52"/>
    </row>
    <row r="321" spans="1:14" outlineLevel="1" x14ac:dyDescent="0.25">
      <c r="A321" s="23" t="s">
        <v>338</v>
      </c>
      <c r="B321" s="38" t="s">
        <v>339</v>
      </c>
      <c r="C321" s="38" t="s">
        <v>2012</v>
      </c>
      <c r="H321" s="21"/>
      <c r="I321" s="52"/>
      <c r="J321" s="52"/>
      <c r="K321" s="52"/>
      <c r="L321" s="52"/>
      <c r="M321" s="52"/>
      <c r="N321" s="52"/>
    </row>
    <row r="322" spans="1:14" outlineLevel="1" x14ac:dyDescent="0.25">
      <c r="A322" s="23" t="s">
        <v>340</v>
      </c>
      <c r="B322" s="38" t="s">
        <v>341</v>
      </c>
      <c r="C322" s="38" t="s">
        <v>2012</v>
      </c>
      <c r="H322" s="21"/>
      <c r="I322" s="52"/>
      <c r="J322" s="52"/>
      <c r="K322" s="52"/>
      <c r="L322" s="52"/>
      <c r="M322" s="52"/>
      <c r="N322" s="52"/>
    </row>
    <row r="323" spans="1:14" outlineLevel="1" x14ac:dyDescent="0.25">
      <c r="A323" s="23" t="s">
        <v>342</v>
      </c>
      <c r="B323" s="38" t="s">
        <v>343</v>
      </c>
      <c r="C323" s="38" t="s">
        <v>2013</v>
      </c>
      <c r="H323" s="21"/>
      <c r="I323" s="52"/>
      <c r="J323" s="52"/>
      <c r="K323" s="52"/>
      <c r="L323" s="52"/>
      <c r="M323" s="52"/>
      <c r="N323" s="52"/>
    </row>
    <row r="324" spans="1:14" outlineLevel="1" x14ac:dyDescent="0.25">
      <c r="A324" s="23" t="s">
        <v>344</v>
      </c>
      <c r="B324" s="38" t="s">
        <v>345</v>
      </c>
      <c r="C324" s="23" t="s">
        <v>2013</v>
      </c>
      <c r="H324" s="21"/>
      <c r="I324" s="52"/>
      <c r="J324" s="52"/>
      <c r="K324" s="52"/>
      <c r="L324" s="52"/>
      <c r="M324" s="52"/>
      <c r="N324" s="52"/>
    </row>
    <row r="325" spans="1:14" outlineLevel="1" x14ac:dyDescent="0.25">
      <c r="A325" s="23" t="s">
        <v>346</v>
      </c>
      <c r="B325" s="38" t="s">
        <v>347</v>
      </c>
      <c r="H325" s="21"/>
      <c r="I325" s="52"/>
      <c r="J325" s="52"/>
      <c r="K325" s="52"/>
      <c r="L325" s="52"/>
      <c r="M325" s="52"/>
      <c r="N325" s="52"/>
    </row>
    <row r="326" spans="1:14" outlineLevel="1" x14ac:dyDescent="0.25">
      <c r="A326" s="23" t="s">
        <v>348</v>
      </c>
      <c r="B326" s="38" t="s">
        <v>349</v>
      </c>
      <c r="C326" s="23" t="s">
        <v>2016</v>
      </c>
      <c r="H326" s="21"/>
      <c r="I326" s="52"/>
      <c r="J326" s="52"/>
      <c r="K326" s="52"/>
      <c r="L326" s="52"/>
      <c r="M326" s="52"/>
      <c r="N326" s="52"/>
    </row>
    <row r="327" spans="1:14" outlineLevel="1" x14ac:dyDescent="0.25">
      <c r="A327" s="23" t="s">
        <v>350</v>
      </c>
      <c r="B327" s="38" t="s">
        <v>351</v>
      </c>
      <c r="C327" s="23" t="s">
        <v>2015</v>
      </c>
      <c r="H327" s="21"/>
      <c r="I327" s="52"/>
      <c r="J327" s="52"/>
      <c r="K327" s="52"/>
      <c r="L327" s="52"/>
      <c r="M327" s="52"/>
      <c r="N327" s="52"/>
    </row>
    <row r="328" spans="1:14" outlineLevel="1" x14ac:dyDescent="0.25">
      <c r="A328" s="23" t="s">
        <v>352</v>
      </c>
      <c r="B328" s="38" t="s">
        <v>353</v>
      </c>
      <c r="C328" s="23" t="s">
        <v>2015</v>
      </c>
      <c r="H328" s="21"/>
      <c r="I328" s="52"/>
      <c r="J328" s="52"/>
      <c r="K328" s="52"/>
      <c r="L328" s="52"/>
      <c r="M328" s="52"/>
      <c r="N328" s="52"/>
    </row>
    <row r="329" spans="1:14" outlineLevel="1" x14ac:dyDescent="0.25">
      <c r="A329" s="23" t="s">
        <v>354</v>
      </c>
      <c r="B329" s="38" t="s">
        <v>355</v>
      </c>
      <c r="C329" s="23" t="s">
        <v>2014</v>
      </c>
      <c r="H329" s="21"/>
      <c r="I329" s="52"/>
      <c r="J329" s="52"/>
      <c r="K329" s="52"/>
      <c r="L329" s="52"/>
      <c r="M329" s="52"/>
      <c r="N329" s="52"/>
    </row>
    <row r="330" spans="1:14" outlineLevel="1" x14ac:dyDescent="0.25">
      <c r="A330" s="23" t="s">
        <v>356</v>
      </c>
      <c r="B330" s="51" t="s">
        <v>357</v>
      </c>
      <c r="H330" s="21"/>
      <c r="I330" s="52"/>
      <c r="J330" s="52"/>
      <c r="K330" s="52"/>
      <c r="L330" s="52"/>
      <c r="M330" s="52"/>
      <c r="N330" s="52"/>
    </row>
    <row r="331" spans="1:14" outlineLevel="1" x14ac:dyDescent="0.25">
      <c r="A331" s="23" t="s">
        <v>358</v>
      </c>
      <c r="B331" s="51" t="s">
        <v>357</v>
      </c>
      <c r="H331" s="21"/>
      <c r="I331" s="52"/>
      <c r="J331" s="52"/>
      <c r="K331" s="52"/>
      <c r="L331" s="52"/>
      <c r="M331" s="52"/>
      <c r="N331" s="52"/>
    </row>
    <row r="332" spans="1:14" outlineLevel="1" x14ac:dyDescent="0.25">
      <c r="A332" s="23" t="s">
        <v>359</v>
      </c>
      <c r="B332" s="51" t="s">
        <v>357</v>
      </c>
      <c r="H332" s="21"/>
      <c r="I332" s="52"/>
      <c r="J332" s="52"/>
      <c r="K332" s="52"/>
      <c r="L332" s="52"/>
      <c r="M332" s="52"/>
      <c r="N332" s="52"/>
    </row>
    <row r="333" spans="1:14" outlineLevel="1" x14ac:dyDescent="0.25">
      <c r="A333" s="23" t="s">
        <v>360</v>
      </c>
      <c r="B333" s="51" t="s">
        <v>357</v>
      </c>
      <c r="H333" s="21"/>
      <c r="I333" s="52"/>
      <c r="J333" s="52"/>
      <c r="K333" s="52"/>
      <c r="L333" s="52"/>
      <c r="M333" s="52"/>
      <c r="N333" s="52"/>
    </row>
    <row r="334" spans="1:14" outlineLevel="1" x14ac:dyDescent="0.25">
      <c r="A334" s="23" t="s">
        <v>361</v>
      </c>
      <c r="B334" s="51" t="s">
        <v>357</v>
      </c>
      <c r="H334" s="21"/>
      <c r="I334" s="52"/>
      <c r="J334" s="52"/>
      <c r="K334" s="52"/>
      <c r="L334" s="52"/>
      <c r="M334" s="52"/>
      <c r="N334" s="52"/>
    </row>
    <row r="335" spans="1:14" outlineLevel="1" x14ac:dyDescent="0.25">
      <c r="A335" s="23" t="s">
        <v>362</v>
      </c>
      <c r="B335" s="51" t="s">
        <v>357</v>
      </c>
      <c r="H335" s="21"/>
      <c r="I335" s="52"/>
      <c r="J335" s="52"/>
      <c r="K335" s="52"/>
      <c r="L335" s="52"/>
      <c r="M335" s="52"/>
      <c r="N335" s="52"/>
    </row>
    <row r="336" spans="1:14" outlineLevel="1" x14ac:dyDescent="0.25">
      <c r="A336" s="23" t="s">
        <v>363</v>
      </c>
      <c r="B336" s="51" t="s">
        <v>357</v>
      </c>
      <c r="H336" s="21"/>
      <c r="I336" s="52"/>
      <c r="J336" s="52"/>
      <c r="K336" s="52"/>
      <c r="L336" s="52"/>
      <c r="M336" s="52"/>
      <c r="N336" s="52"/>
    </row>
    <row r="337" spans="1:14" outlineLevel="1" x14ac:dyDescent="0.25">
      <c r="A337" s="23" t="s">
        <v>364</v>
      </c>
      <c r="B337" s="51" t="s">
        <v>357</v>
      </c>
      <c r="H337" s="21"/>
      <c r="I337" s="52"/>
      <c r="J337" s="52"/>
      <c r="K337" s="52"/>
      <c r="L337" s="52"/>
      <c r="M337" s="52"/>
      <c r="N337" s="52"/>
    </row>
    <row r="338" spans="1:14" outlineLevel="1" x14ac:dyDescent="0.25">
      <c r="A338" s="23" t="s">
        <v>365</v>
      </c>
      <c r="B338" s="51" t="s">
        <v>357</v>
      </c>
      <c r="H338" s="21"/>
      <c r="I338" s="52"/>
      <c r="J338" s="52"/>
      <c r="K338" s="52"/>
      <c r="L338" s="52"/>
      <c r="M338" s="52"/>
      <c r="N338" s="52"/>
    </row>
    <row r="339" spans="1:14" outlineLevel="1" x14ac:dyDescent="0.25">
      <c r="A339" s="23" t="s">
        <v>366</v>
      </c>
      <c r="B339" s="51" t="s">
        <v>357</v>
      </c>
      <c r="H339" s="21"/>
      <c r="I339" s="52"/>
      <c r="J339" s="52"/>
      <c r="K339" s="52"/>
      <c r="L339" s="52"/>
      <c r="M339" s="52"/>
      <c r="N339" s="52"/>
    </row>
    <row r="340" spans="1:14" outlineLevel="1" x14ac:dyDescent="0.25">
      <c r="A340" s="23" t="s">
        <v>367</v>
      </c>
      <c r="B340" s="51" t="s">
        <v>357</v>
      </c>
      <c r="H340" s="21"/>
      <c r="I340" s="52"/>
      <c r="J340" s="52"/>
      <c r="K340" s="52"/>
      <c r="L340" s="52"/>
      <c r="M340" s="52"/>
      <c r="N340" s="52"/>
    </row>
    <row r="341" spans="1:14" outlineLevel="1" x14ac:dyDescent="0.25">
      <c r="A341" s="23" t="s">
        <v>368</v>
      </c>
      <c r="B341" s="51" t="s">
        <v>357</v>
      </c>
      <c r="H341" s="21"/>
      <c r="I341" s="52"/>
      <c r="J341" s="52"/>
      <c r="K341" s="52"/>
      <c r="L341" s="52"/>
      <c r="M341" s="52"/>
      <c r="N341" s="52"/>
    </row>
    <row r="342" spans="1:14" outlineLevel="1" x14ac:dyDescent="0.25">
      <c r="A342" s="23" t="s">
        <v>369</v>
      </c>
      <c r="B342" s="51" t="s">
        <v>357</v>
      </c>
      <c r="H342" s="21"/>
      <c r="I342" s="52"/>
      <c r="J342" s="52"/>
      <c r="K342" s="52"/>
      <c r="L342" s="52"/>
      <c r="M342" s="52"/>
      <c r="N342" s="52"/>
    </row>
    <row r="343" spans="1:14" outlineLevel="1" x14ac:dyDescent="0.25">
      <c r="A343" s="23" t="s">
        <v>370</v>
      </c>
      <c r="B343" s="51" t="s">
        <v>357</v>
      </c>
      <c r="H343" s="21"/>
      <c r="I343" s="52"/>
      <c r="J343" s="52"/>
      <c r="K343" s="52"/>
      <c r="L343" s="52"/>
      <c r="M343" s="52"/>
      <c r="N343" s="52"/>
    </row>
    <row r="344" spans="1:14" outlineLevel="1" x14ac:dyDescent="0.25">
      <c r="A344" s="23" t="s">
        <v>371</v>
      </c>
      <c r="B344" s="51" t="s">
        <v>357</v>
      </c>
      <c r="H344" s="21"/>
      <c r="I344" s="52"/>
      <c r="J344" s="52"/>
      <c r="K344" s="52"/>
      <c r="L344" s="52"/>
      <c r="M344" s="52"/>
      <c r="N344" s="52"/>
    </row>
    <row r="345" spans="1:14" outlineLevel="1" x14ac:dyDescent="0.25">
      <c r="A345" s="23" t="s">
        <v>372</v>
      </c>
      <c r="B345" s="51" t="s">
        <v>357</v>
      </c>
      <c r="H345" s="21"/>
      <c r="I345" s="52"/>
      <c r="J345" s="52"/>
      <c r="K345" s="52"/>
      <c r="L345" s="52"/>
      <c r="M345" s="52"/>
      <c r="N345" s="52"/>
    </row>
    <row r="346" spans="1:14" outlineLevel="1" x14ac:dyDescent="0.25">
      <c r="A346" s="23" t="s">
        <v>373</v>
      </c>
      <c r="B346" s="51" t="s">
        <v>357</v>
      </c>
      <c r="H346" s="21"/>
      <c r="I346" s="52"/>
      <c r="J346" s="52"/>
      <c r="K346" s="52"/>
      <c r="L346" s="52"/>
      <c r="M346" s="52"/>
      <c r="N346" s="52"/>
    </row>
    <row r="347" spans="1:14" outlineLevel="1" x14ac:dyDescent="0.25">
      <c r="A347" s="23" t="s">
        <v>374</v>
      </c>
      <c r="B347" s="51" t="s">
        <v>357</v>
      </c>
      <c r="H347" s="21"/>
      <c r="I347" s="52"/>
      <c r="J347" s="52"/>
      <c r="K347" s="52"/>
      <c r="L347" s="52"/>
      <c r="M347" s="52"/>
      <c r="N347" s="52"/>
    </row>
    <row r="348" spans="1:14" outlineLevel="1" x14ac:dyDescent="0.25">
      <c r="A348" s="23" t="s">
        <v>375</v>
      </c>
      <c r="B348" s="51" t="s">
        <v>357</v>
      </c>
      <c r="H348" s="21"/>
      <c r="I348" s="52"/>
      <c r="J348" s="52"/>
      <c r="K348" s="52"/>
      <c r="L348" s="52"/>
      <c r="M348" s="52"/>
      <c r="N348" s="52"/>
    </row>
    <row r="349" spans="1:14" outlineLevel="1" x14ac:dyDescent="0.25">
      <c r="A349" s="23" t="s">
        <v>376</v>
      </c>
      <c r="B349" s="51" t="s">
        <v>357</v>
      </c>
      <c r="H349" s="21"/>
      <c r="I349" s="52"/>
      <c r="J349" s="52"/>
      <c r="K349" s="52"/>
      <c r="L349" s="52"/>
      <c r="M349" s="52"/>
      <c r="N349" s="52"/>
    </row>
    <row r="350" spans="1:14" outlineLevel="1" x14ac:dyDescent="0.25">
      <c r="A350" s="23" t="s">
        <v>377</v>
      </c>
      <c r="B350" s="51" t="s">
        <v>357</v>
      </c>
      <c r="H350" s="21"/>
      <c r="I350" s="52"/>
      <c r="J350" s="52"/>
      <c r="K350" s="52"/>
      <c r="L350" s="52"/>
      <c r="M350" s="52"/>
      <c r="N350" s="52"/>
    </row>
    <row r="351" spans="1:14" outlineLevel="1" x14ac:dyDescent="0.25">
      <c r="A351" s="23" t="s">
        <v>378</v>
      </c>
      <c r="B351" s="51" t="s">
        <v>357</v>
      </c>
      <c r="H351" s="21"/>
      <c r="I351" s="52"/>
      <c r="J351" s="52"/>
      <c r="K351" s="52"/>
      <c r="L351" s="52"/>
      <c r="M351" s="52"/>
      <c r="N351" s="52"/>
    </row>
    <row r="352" spans="1:14" outlineLevel="1" x14ac:dyDescent="0.25">
      <c r="A352" s="23" t="s">
        <v>379</v>
      </c>
      <c r="B352" s="51" t="s">
        <v>357</v>
      </c>
      <c r="H352" s="21"/>
      <c r="I352" s="52"/>
      <c r="J352" s="52"/>
      <c r="K352" s="52"/>
      <c r="L352" s="52"/>
      <c r="M352" s="52"/>
      <c r="N352" s="52"/>
    </row>
    <row r="353" spans="1:14" outlineLevel="1" x14ac:dyDescent="0.25">
      <c r="A353" s="23" t="s">
        <v>380</v>
      </c>
      <c r="B353" s="51" t="s">
        <v>357</v>
      </c>
      <c r="H353" s="21"/>
      <c r="I353" s="52"/>
      <c r="J353" s="52"/>
      <c r="K353" s="52"/>
      <c r="L353" s="52"/>
      <c r="M353" s="52"/>
      <c r="N353" s="52"/>
    </row>
    <row r="354" spans="1:14" outlineLevel="1" x14ac:dyDescent="0.25">
      <c r="A354" s="23" t="s">
        <v>381</v>
      </c>
      <c r="B354" s="51" t="s">
        <v>357</v>
      </c>
      <c r="H354" s="21"/>
      <c r="I354" s="52"/>
      <c r="J354" s="52"/>
      <c r="K354" s="52"/>
      <c r="L354" s="52"/>
      <c r="M354" s="52"/>
      <c r="N354" s="52"/>
    </row>
    <row r="355" spans="1:14" outlineLevel="1" x14ac:dyDescent="0.25">
      <c r="A355" s="23" t="s">
        <v>382</v>
      </c>
      <c r="B355" s="51" t="s">
        <v>357</v>
      </c>
      <c r="H355" s="21"/>
      <c r="I355" s="52"/>
      <c r="J355" s="52"/>
      <c r="K355" s="52"/>
      <c r="L355" s="52"/>
      <c r="M355" s="52"/>
      <c r="N355" s="52"/>
    </row>
    <row r="356" spans="1:14" outlineLevel="1" x14ac:dyDescent="0.25">
      <c r="A356" s="23" t="s">
        <v>383</v>
      </c>
      <c r="B356" s="51" t="s">
        <v>357</v>
      </c>
      <c r="H356" s="21"/>
      <c r="I356" s="52"/>
      <c r="J356" s="52"/>
      <c r="K356" s="52"/>
      <c r="L356" s="52"/>
      <c r="M356" s="52"/>
      <c r="N356" s="52"/>
    </row>
    <row r="357" spans="1:14" outlineLevel="1" x14ac:dyDescent="0.25">
      <c r="A357" s="23" t="s">
        <v>384</v>
      </c>
      <c r="B357" s="51" t="s">
        <v>357</v>
      </c>
      <c r="H357" s="21"/>
      <c r="I357" s="52"/>
      <c r="J357" s="52"/>
      <c r="K357" s="52"/>
      <c r="L357" s="52"/>
      <c r="M357" s="52"/>
      <c r="N357" s="52"/>
    </row>
    <row r="358" spans="1:14" outlineLevel="1" x14ac:dyDescent="0.25">
      <c r="A358" s="23" t="s">
        <v>385</v>
      </c>
      <c r="B358" s="51" t="s">
        <v>357</v>
      </c>
      <c r="H358" s="21"/>
      <c r="I358" s="52"/>
      <c r="J358" s="52"/>
      <c r="K358" s="52"/>
      <c r="L358" s="52"/>
      <c r="M358" s="52"/>
      <c r="N358" s="52"/>
    </row>
    <row r="359" spans="1:14" outlineLevel="1" x14ac:dyDescent="0.25">
      <c r="A359" s="23" t="s">
        <v>386</v>
      </c>
      <c r="B359" s="51" t="s">
        <v>357</v>
      </c>
      <c r="H359" s="21"/>
      <c r="I359" s="52"/>
      <c r="J359" s="52"/>
      <c r="K359" s="52"/>
      <c r="L359" s="52"/>
      <c r="M359" s="52"/>
      <c r="N359" s="52"/>
    </row>
    <row r="360" spans="1:14" outlineLevel="1" x14ac:dyDescent="0.25">
      <c r="A360" s="23" t="s">
        <v>387</v>
      </c>
      <c r="B360" s="51" t="s">
        <v>357</v>
      </c>
      <c r="H360" s="21"/>
      <c r="I360" s="52"/>
      <c r="J360" s="52"/>
      <c r="K360" s="52"/>
      <c r="L360" s="52"/>
      <c r="M360" s="52"/>
      <c r="N360" s="52"/>
    </row>
    <row r="361" spans="1:14" outlineLevel="1" x14ac:dyDescent="0.25">
      <c r="A361" s="23" t="s">
        <v>388</v>
      </c>
      <c r="B361" s="51" t="s">
        <v>357</v>
      </c>
      <c r="H361" s="21"/>
      <c r="I361" s="52"/>
      <c r="J361" s="52"/>
      <c r="K361" s="52"/>
      <c r="L361" s="52"/>
      <c r="M361" s="52"/>
      <c r="N361" s="52"/>
    </row>
    <row r="362" spans="1:14" outlineLevel="1" x14ac:dyDescent="0.25">
      <c r="A362" s="23" t="s">
        <v>389</v>
      </c>
      <c r="B362" s="51" t="s">
        <v>357</v>
      </c>
      <c r="H362" s="21"/>
      <c r="I362" s="52"/>
      <c r="J362" s="52"/>
      <c r="K362" s="52"/>
      <c r="L362" s="52"/>
      <c r="M362" s="52"/>
      <c r="N362" s="52"/>
    </row>
    <row r="363" spans="1:14" outlineLevel="1" x14ac:dyDescent="0.25">
      <c r="A363" s="23" t="s">
        <v>390</v>
      </c>
      <c r="B363" s="51" t="s">
        <v>357</v>
      </c>
      <c r="H363" s="21"/>
      <c r="I363" s="52"/>
      <c r="J363" s="52"/>
      <c r="K363" s="52"/>
      <c r="L363" s="52"/>
      <c r="M363" s="52"/>
      <c r="N363" s="52"/>
    </row>
    <row r="364" spans="1:14" outlineLevel="1" x14ac:dyDescent="0.25">
      <c r="A364" s="23" t="s">
        <v>391</v>
      </c>
      <c r="B364" s="51" t="s">
        <v>357</v>
      </c>
      <c r="H364" s="21"/>
      <c r="I364" s="52"/>
      <c r="J364" s="52"/>
      <c r="K364" s="52"/>
      <c r="L364" s="52"/>
      <c r="M364" s="52"/>
      <c r="N364" s="52"/>
    </row>
    <row r="365" spans="1:14" outlineLevel="1" x14ac:dyDescent="0.25">
      <c r="A365" s="23" t="s">
        <v>392</v>
      </c>
      <c r="B365" s="51" t="s">
        <v>357</v>
      </c>
      <c r="H365" s="21"/>
      <c r="I365" s="52"/>
      <c r="J365" s="52"/>
      <c r="K365" s="52"/>
      <c r="L365" s="52"/>
      <c r="M365" s="52"/>
      <c r="N365" s="52"/>
    </row>
    <row r="366" spans="1:14" x14ac:dyDescent="0.25">
      <c r="H366" s="21"/>
      <c r="I366" s="52"/>
      <c r="J366" s="52"/>
      <c r="K366" s="52"/>
      <c r="L366" s="52"/>
      <c r="M366" s="52"/>
      <c r="N366" s="52"/>
    </row>
    <row r="367" spans="1:14" x14ac:dyDescent="0.25">
      <c r="H367" s="21"/>
      <c r="I367" s="52"/>
      <c r="J367" s="52"/>
      <c r="K367" s="52"/>
      <c r="L367" s="52"/>
      <c r="M367" s="52"/>
      <c r="N367" s="52"/>
    </row>
    <row r="368" spans="1:14" x14ac:dyDescent="0.25">
      <c r="H368" s="21"/>
      <c r="I368" s="52"/>
      <c r="J368" s="52"/>
      <c r="K368" s="52"/>
      <c r="L368" s="52"/>
      <c r="M368" s="52"/>
      <c r="N368" s="52"/>
    </row>
    <row r="369" spans="8:8" s="52" customFormat="1" x14ac:dyDescent="0.25">
      <c r="H369" s="21"/>
    </row>
    <row r="370" spans="8:8" s="52" customFormat="1" x14ac:dyDescent="0.25">
      <c r="H370" s="21"/>
    </row>
    <row r="371" spans="8:8" s="52" customFormat="1" x14ac:dyDescent="0.25">
      <c r="H371" s="21"/>
    </row>
    <row r="372" spans="8:8" s="52" customFormat="1" x14ac:dyDescent="0.25">
      <c r="H372" s="21"/>
    </row>
    <row r="373" spans="8:8" s="52" customFormat="1" x14ac:dyDescent="0.25">
      <c r="H373" s="21"/>
    </row>
    <row r="374" spans="8:8" s="52" customFormat="1" x14ac:dyDescent="0.25">
      <c r="H374" s="21"/>
    </row>
    <row r="375" spans="8:8" s="52" customFormat="1" x14ac:dyDescent="0.25">
      <c r="H375" s="21"/>
    </row>
    <row r="376" spans="8:8" s="52" customFormat="1" x14ac:dyDescent="0.25">
      <c r="H376" s="21"/>
    </row>
    <row r="377" spans="8:8" s="52" customFormat="1" x14ac:dyDescent="0.25">
      <c r="H377" s="21"/>
    </row>
    <row r="378" spans="8:8" s="52" customFormat="1" x14ac:dyDescent="0.25">
      <c r="H378" s="21"/>
    </row>
    <row r="379" spans="8:8" s="52" customFormat="1" x14ac:dyDescent="0.25">
      <c r="H379" s="21"/>
    </row>
    <row r="380" spans="8:8" s="52" customFormat="1" x14ac:dyDescent="0.25">
      <c r="H380" s="21"/>
    </row>
    <row r="381" spans="8:8" s="52" customFormat="1" x14ac:dyDescent="0.25">
      <c r="H381" s="21"/>
    </row>
    <row r="382" spans="8:8" s="52" customFormat="1" x14ac:dyDescent="0.25">
      <c r="H382" s="21"/>
    </row>
    <row r="383" spans="8:8" s="52" customFormat="1" x14ac:dyDescent="0.25">
      <c r="H383" s="21"/>
    </row>
    <row r="384" spans="8:8" s="52" customFormat="1" x14ac:dyDescent="0.25">
      <c r="H384" s="21"/>
    </row>
    <row r="385" spans="8:8" s="52" customFormat="1" x14ac:dyDescent="0.25">
      <c r="H385" s="21"/>
    </row>
    <row r="386" spans="8:8" s="52" customFormat="1" x14ac:dyDescent="0.25">
      <c r="H386" s="21"/>
    </row>
    <row r="387" spans="8:8" s="52" customFormat="1" x14ac:dyDescent="0.25">
      <c r="H387" s="21"/>
    </row>
    <row r="388" spans="8:8" s="52" customFormat="1" x14ac:dyDescent="0.25">
      <c r="H388" s="21"/>
    </row>
    <row r="389" spans="8:8" s="52" customFormat="1" x14ac:dyDescent="0.25">
      <c r="H389" s="21"/>
    </row>
    <row r="390" spans="8:8" s="52" customFormat="1" x14ac:dyDescent="0.25">
      <c r="H390" s="21"/>
    </row>
    <row r="391" spans="8:8" s="52" customFormat="1" x14ac:dyDescent="0.25">
      <c r="H391" s="21"/>
    </row>
    <row r="392" spans="8:8" s="52" customFormat="1" x14ac:dyDescent="0.25">
      <c r="H392" s="21"/>
    </row>
    <row r="393" spans="8:8" s="52" customFormat="1" x14ac:dyDescent="0.25">
      <c r="H393" s="21"/>
    </row>
    <row r="394" spans="8:8" s="52" customFormat="1" x14ac:dyDescent="0.25">
      <c r="H394" s="21"/>
    </row>
    <row r="395" spans="8:8" s="52" customFormat="1" x14ac:dyDescent="0.25">
      <c r="H395" s="21"/>
    </row>
    <row r="396" spans="8:8" s="52" customFormat="1" x14ac:dyDescent="0.25">
      <c r="H396" s="21"/>
    </row>
    <row r="397" spans="8:8" s="52" customFormat="1" x14ac:dyDescent="0.25">
      <c r="H397" s="21"/>
    </row>
    <row r="398" spans="8:8" s="52" customFormat="1" x14ac:dyDescent="0.25">
      <c r="H398" s="21"/>
    </row>
    <row r="399" spans="8:8" s="52" customFormat="1" x14ac:dyDescent="0.25">
      <c r="H399" s="21"/>
    </row>
    <row r="400" spans="8:8" s="52" customFormat="1" x14ac:dyDescent="0.25">
      <c r="H400" s="21"/>
    </row>
    <row r="401" spans="8:8" s="52" customFormat="1" x14ac:dyDescent="0.25">
      <c r="H401" s="21"/>
    </row>
    <row r="402" spans="8:8" s="52" customFormat="1" x14ac:dyDescent="0.25">
      <c r="H402" s="21"/>
    </row>
    <row r="403" spans="8:8" s="52" customFormat="1" x14ac:dyDescent="0.25">
      <c r="H403" s="21"/>
    </row>
    <row r="404" spans="8:8" s="52" customFormat="1" x14ac:dyDescent="0.25">
      <c r="H404" s="21"/>
    </row>
    <row r="405" spans="8:8" s="52" customFormat="1" x14ac:dyDescent="0.25">
      <c r="H405" s="21"/>
    </row>
    <row r="406" spans="8:8" s="52" customFormat="1" x14ac:dyDescent="0.25">
      <c r="H406" s="21"/>
    </row>
    <row r="407" spans="8:8" s="52" customFormat="1" x14ac:dyDescent="0.25">
      <c r="H407" s="21"/>
    </row>
    <row r="408" spans="8:8" s="52" customFormat="1" x14ac:dyDescent="0.25">
      <c r="H408" s="21"/>
    </row>
    <row r="409" spans="8:8" s="52" customFormat="1" x14ac:dyDescent="0.25">
      <c r="H409" s="21"/>
    </row>
    <row r="410" spans="8:8" s="52" customFormat="1" x14ac:dyDescent="0.25">
      <c r="H410" s="21"/>
    </row>
    <row r="411" spans="8:8" s="52" customFormat="1" x14ac:dyDescent="0.25">
      <c r="H411" s="21"/>
    </row>
    <row r="412" spans="8:8" s="52" customFormat="1" x14ac:dyDescent="0.25">
      <c r="H412" s="21"/>
    </row>
    <row r="413" spans="8:8" s="52" customFormat="1" x14ac:dyDescent="0.2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30"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9" r:id="rId5" display="https://www.openfigi.com/id/BBG008P8XQC0" xr:uid="{F8DD5172-8378-4894-B56C-F42FC423C2F4}"/>
  </hyperlinks>
  <pageMargins left="0.70866141732283472" right="0.70866141732283472" top="0.74803149606299213" bottom="0.74803149606299213" header="0.31496062992125984" footer="0.31496062992125984"/>
  <pageSetup paperSize="9" fitToHeight="0" orientation="landscape" r:id="rId6"/>
  <headerFooter>
    <oddHeader>&amp;R&amp;"Calibri"&amp;12&amp;K008A00I N T E R N - A L L I A N S E N&amp;1#_x000D_&amp;"Aptos Narrow"&amp;11&amp;K000000&amp;G</oddHeader>
    <oddFooter>&amp;L&amp;1#&amp;"Calibri"&amp;12&amp;K008A00I N T E R N - A L L I A N S E N</oddFooter>
  </headerFooter>
  <ignoredErrors>
    <ignoredError sqref="F58 F77" formula="1"/>
  </ignoredErrors>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365" zoomScaleNormal="100" workbookViewId="0">
      <selection activeCell="E383" sqref="E383"/>
    </sheetView>
  </sheetViews>
  <sheetFormatPr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7109375" style="23" customWidth="1"/>
    <col min="6" max="6" width="41.5703125" style="23" customWidth="1"/>
    <col min="7" max="7" width="41.5703125" style="21" customWidth="1"/>
    <col min="8" max="16384" width="8.85546875" style="52"/>
  </cols>
  <sheetData>
    <row r="1" spans="1:7" ht="31.5" x14ac:dyDescent="0.25">
      <c r="A1" s="20" t="s">
        <v>393</v>
      </c>
      <c r="B1" s="20"/>
      <c r="C1" s="21"/>
      <c r="D1" s="21"/>
      <c r="E1" s="21"/>
      <c r="F1" s="135" t="s">
        <v>2000</v>
      </c>
    </row>
    <row r="2" spans="1:7" ht="15.75" thickBot="1" x14ac:dyDescent="0.3">
      <c r="A2" s="21"/>
      <c r="B2" s="21"/>
      <c r="C2" s="21"/>
      <c r="D2" s="21"/>
      <c r="E2" s="21"/>
      <c r="F2" s="21"/>
    </row>
    <row r="3" spans="1:7" ht="19.5" thickBot="1" x14ac:dyDescent="0.3">
      <c r="A3" s="24"/>
      <c r="B3" s="25" t="s">
        <v>22</v>
      </c>
      <c r="C3" s="122" t="s">
        <v>159</v>
      </c>
      <c r="D3" s="24"/>
      <c r="E3" s="24"/>
      <c r="F3" s="21"/>
      <c r="G3" s="24"/>
    </row>
    <row r="4" spans="1:7" ht="15.75" thickBot="1" x14ac:dyDescent="0.3"/>
    <row r="5" spans="1:7" ht="18.75" x14ac:dyDescent="0.25">
      <c r="A5" s="27"/>
      <c r="B5" s="28" t="s">
        <v>394</v>
      </c>
      <c r="C5" s="27"/>
      <c r="E5" s="29"/>
      <c r="F5" s="29"/>
    </row>
    <row r="6" spans="1:7" x14ac:dyDescent="0.25">
      <c r="B6" s="72" t="s">
        <v>395</v>
      </c>
    </row>
    <row r="7" spans="1:7" x14ac:dyDescent="0.25">
      <c r="B7" s="138" t="s">
        <v>396</v>
      </c>
    </row>
    <row r="8" spans="1:7" ht="15.75" thickBot="1" x14ac:dyDescent="0.3">
      <c r="B8" s="139" t="s">
        <v>397</v>
      </c>
    </row>
    <row r="9" spans="1:7" x14ac:dyDescent="0.25">
      <c r="B9" s="73"/>
    </row>
    <row r="10" spans="1:7" ht="37.5" x14ac:dyDescent="0.25">
      <c r="A10" s="34" t="s">
        <v>30</v>
      </c>
      <c r="B10" s="34" t="s">
        <v>395</v>
      </c>
      <c r="C10" s="35"/>
      <c r="D10" s="35"/>
      <c r="E10" s="35"/>
      <c r="F10" s="35"/>
      <c r="G10" s="36"/>
    </row>
    <row r="11" spans="1:7" ht="15" customHeight="1" x14ac:dyDescent="0.25">
      <c r="A11" s="42"/>
      <c r="B11" s="43" t="s">
        <v>398</v>
      </c>
      <c r="C11" s="42" t="s">
        <v>59</v>
      </c>
      <c r="D11" s="42"/>
      <c r="E11" s="42"/>
      <c r="F11" s="45" t="s">
        <v>399</v>
      </c>
      <c r="G11" s="45"/>
    </row>
    <row r="12" spans="1:7" x14ac:dyDescent="0.25">
      <c r="A12" s="23" t="s">
        <v>400</v>
      </c>
      <c r="B12" s="23" t="s">
        <v>401</v>
      </c>
      <c r="C12" s="84">
        <v>314890.41602777026</v>
      </c>
      <c r="F12" s="90">
        <f>IF($C$15=0,"",IF(C12="[for completion]","",C12/$C$15))</f>
        <v>1</v>
      </c>
    </row>
    <row r="13" spans="1:7" x14ac:dyDescent="0.25">
      <c r="A13" s="23" t="s">
        <v>402</v>
      </c>
      <c r="B13" s="23" t="s">
        <v>403</v>
      </c>
      <c r="C13" s="84"/>
      <c r="F13" s="90">
        <f>IF($C$15=0,"",IF(C13="[for completion]","",C13/$C$15))</f>
        <v>0</v>
      </c>
    </row>
    <row r="14" spans="1:7" x14ac:dyDescent="0.25">
      <c r="A14" s="23" t="s">
        <v>404</v>
      </c>
      <c r="B14" s="23" t="s">
        <v>88</v>
      </c>
      <c r="C14" s="84"/>
      <c r="F14" s="90">
        <f>IF($C$15=0,"",IF(C14="[for completion]","",C14/$C$15))</f>
        <v>0</v>
      </c>
    </row>
    <row r="15" spans="1:7" x14ac:dyDescent="0.25">
      <c r="A15" s="23" t="s">
        <v>405</v>
      </c>
      <c r="B15" s="74" t="s">
        <v>90</v>
      </c>
      <c r="C15" s="84">
        <f>SUM(C12:C14)</f>
        <v>314890.41602777026</v>
      </c>
      <c r="F15" s="81">
        <f>SUM(F12:F14)</f>
        <v>1</v>
      </c>
    </row>
    <row r="16" spans="1:7" outlineLevel="1" x14ac:dyDescent="0.25">
      <c r="A16" s="23" t="s">
        <v>406</v>
      </c>
      <c r="B16" s="51" t="s">
        <v>407</v>
      </c>
      <c r="C16" s="84"/>
      <c r="F16" s="90">
        <f t="shared" ref="F16:F26" si="0">IF($C$15=0,"",IF(C16="[for completion]","",C16/$C$15))</f>
        <v>0</v>
      </c>
    </row>
    <row r="17" spans="1:7" outlineLevel="1" x14ac:dyDescent="0.25">
      <c r="A17" s="23" t="s">
        <v>408</v>
      </c>
      <c r="B17" s="51" t="s">
        <v>779</v>
      </c>
      <c r="C17" s="84"/>
      <c r="F17" s="90">
        <f t="shared" si="0"/>
        <v>0</v>
      </c>
    </row>
    <row r="18" spans="1:7" outlineLevel="1" x14ac:dyDescent="0.25">
      <c r="A18" s="23" t="s">
        <v>409</v>
      </c>
      <c r="B18" s="51" t="s">
        <v>92</v>
      </c>
      <c r="C18" s="84"/>
      <c r="F18" s="90">
        <f t="shared" si="0"/>
        <v>0</v>
      </c>
    </row>
    <row r="19" spans="1:7" outlineLevel="1" x14ac:dyDescent="0.25">
      <c r="A19" s="23" t="s">
        <v>410</v>
      </c>
      <c r="B19" s="51" t="s">
        <v>92</v>
      </c>
      <c r="C19" s="84"/>
      <c r="F19" s="90">
        <f t="shared" si="0"/>
        <v>0</v>
      </c>
    </row>
    <row r="20" spans="1:7" outlineLevel="1" x14ac:dyDescent="0.25">
      <c r="A20" s="23" t="s">
        <v>411</v>
      </c>
      <c r="B20" s="51" t="s">
        <v>92</v>
      </c>
      <c r="C20" s="84"/>
      <c r="F20" s="90">
        <f t="shared" si="0"/>
        <v>0</v>
      </c>
    </row>
    <row r="21" spans="1:7" outlineLevel="1" x14ac:dyDescent="0.25">
      <c r="A21" s="23" t="s">
        <v>412</v>
      </c>
      <c r="B21" s="51" t="s">
        <v>92</v>
      </c>
      <c r="C21" s="84"/>
      <c r="F21" s="90">
        <f t="shared" si="0"/>
        <v>0</v>
      </c>
    </row>
    <row r="22" spans="1:7" outlineLevel="1" x14ac:dyDescent="0.25">
      <c r="A22" s="23" t="s">
        <v>413</v>
      </c>
      <c r="B22" s="51" t="s">
        <v>92</v>
      </c>
      <c r="C22" s="84"/>
      <c r="F22" s="90">
        <f t="shared" si="0"/>
        <v>0</v>
      </c>
    </row>
    <row r="23" spans="1:7" outlineLevel="1" x14ac:dyDescent="0.25">
      <c r="A23" s="23" t="s">
        <v>414</v>
      </c>
      <c r="B23" s="51" t="s">
        <v>92</v>
      </c>
      <c r="C23" s="84"/>
      <c r="F23" s="90">
        <f t="shared" si="0"/>
        <v>0</v>
      </c>
    </row>
    <row r="24" spans="1:7" outlineLevel="1" x14ac:dyDescent="0.25">
      <c r="A24" s="23" t="s">
        <v>415</v>
      </c>
      <c r="B24" s="51" t="s">
        <v>92</v>
      </c>
      <c r="C24" s="84"/>
      <c r="F24" s="90">
        <f t="shared" si="0"/>
        <v>0</v>
      </c>
    </row>
    <row r="25" spans="1:7" outlineLevel="1" x14ac:dyDescent="0.25">
      <c r="A25" s="23" t="s">
        <v>416</v>
      </c>
      <c r="B25" s="51" t="s">
        <v>92</v>
      </c>
      <c r="C25" s="84"/>
      <c r="F25" s="90">
        <f t="shared" si="0"/>
        <v>0</v>
      </c>
    </row>
    <row r="26" spans="1:7" outlineLevel="1" x14ac:dyDescent="0.25">
      <c r="A26" s="23" t="s">
        <v>417</v>
      </c>
      <c r="B26" s="51" t="s">
        <v>92</v>
      </c>
      <c r="C26" s="87"/>
      <c r="D26" s="52"/>
      <c r="E26" s="52"/>
      <c r="F26" s="90">
        <f t="shared" si="0"/>
        <v>0</v>
      </c>
    </row>
    <row r="27" spans="1:7" ht="15" customHeight="1" x14ac:dyDescent="0.25">
      <c r="A27" s="42"/>
      <c r="B27" s="43" t="s">
        <v>418</v>
      </c>
      <c r="C27" s="42" t="s">
        <v>419</v>
      </c>
      <c r="D27" s="42" t="s">
        <v>420</v>
      </c>
      <c r="E27" s="44"/>
      <c r="F27" s="42" t="s">
        <v>421</v>
      </c>
      <c r="G27" s="45"/>
    </row>
    <row r="28" spans="1:7" x14ac:dyDescent="0.25">
      <c r="A28" s="23" t="s">
        <v>422</v>
      </c>
      <c r="B28" s="23" t="s">
        <v>423</v>
      </c>
      <c r="C28" s="85">
        <v>159106</v>
      </c>
      <c r="D28" s="85">
        <v>0</v>
      </c>
      <c r="F28" s="85">
        <f>IF(AND(C28="[For completion]",D28="[For completion]"),"[For completion]",SUM(C28:D28))</f>
        <v>159106</v>
      </c>
    </row>
    <row r="29" spans="1:7" outlineLevel="1" x14ac:dyDescent="0.25">
      <c r="A29" s="23" t="s">
        <v>424</v>
      </c>
      <c r="B29" s="38" t="s">
        <v>425</v>
      </c>
      <c r="C29" s="85"/>
      <c r="D29" s="85"/>
      <c r="F29" s="85"/>
    </row>
    <row r="30" spans="1:7" outlineLevel="1" x14ac:dyDescent="0.25">
      <c r="A30" s="23" t="s">
        <v>426</v>
      </c>
      <c r="B30" s="38" t="s">
        <v>427</v>
      </c>
      <c r="C30" s="85"/>
      <c r="D30" s="85"/>
      <c r="F30" s="85"/>
    </row>
    <row r="31" spans="1:7" outlineLevel="1" x14ac:dyDescent="0.25">
      <c r="A31" s="23" t="s">
        <v>428</v>
      </c>
      <c r="B31" s="38"/>
    </row>
    <row r="32" spans="1:7" outlineLevel="1" x14ac:dyDescent="0.25">
      <c r="A32" s="23" t="s">
        <v>429</v>
      </c>
      <c r="B32" s="38"/>
    </row>
    <row r="33" spans="1:7" outlineLevel="1" x14ac:dyDescent="0.25">
      <c r="A33" s="23" t="s">
        <v>834</v>
      </c>
      <c r="B33" s="38"/>
    </row>
    <row r="34" spans="1:7" outlineLevel="1" x14ac:dyDescent="0.25">
      <c r="A34" s="23" t="s">
        <v>835</v>
      </c>
      <c r="B34" s="38"/>
    </row>
    <row r="35" spans="1:7" ht="15" customHeight="1" x14ac:dyDescent="0.25">
      <c r="A35" s="42"/>
      <c r="B35" s="43" t="s">
        <v>430</v>
      </c>
      <c r="C35" s="42" t="s">
        <v>431</v>
      </c>
      <c r="D35" s="42" t="s">
        <v>432</v>
      </c>
      <c r="E35" s="44"/>
      <c r="F35" s="45" t="s">
        <v>399</v>
      </c>
      <c r="G35" s="45"/>
    </row>
    <row r="36" spans="1:7" x14ac:dyDescent="0.25">
      <c r="A36" s="23" t="s">
        <v>433</v>
      </c>
      <c r="B36" s="23" t="s">
        <v>434</v>
      </c>
      <c r="C36" s="81">
        <v>1E-3</v>
      </c>
      <c r="D36" s="81">
        <v>0</v>
      </c>
      <c r="E36" s="98"/>
      <c r="F36" s="81">
        <v>1E-3</v>
      </c>
    </row>
    <row r="37" spans="1:7" outlineLevel="1" x14ac:dyDescent="0.25">
      <c r="A37" s="23" t="s">
        <v>435</v>
      </c>
      <c r="C37" s="81"/>
      <c r="D37" s="81"/>
      <c r="E37" s="98"/>
      <c r="F37" s="81"/>
    </row>
    <row r="38" spans="1:7" outlineLevel="1" x14ac:dyDescent="0.25">
      <c r="A38" s="23" t="s">
        <v>436</v>
      </c>
      <c r="C38" s="81"/>
      <c r="D38" s="81"/>
      <c r="E38" s="98"/>
      <c r="F38" s="81"/>
    </row>
    <row r="39" spans="1:7" outlineLevel="1" x14ac:dyDescent="0.25">
      <c r="A39" s="23" t="s">
        <v>437</v>
      </c>
      <c r="C39" s="81"/>
      <c r="D39" s="81"/>
      <c r="E39" s="98"/>
      <c r="F39" s="81"/>
    </row>
    <row r="40" spans="1:7" outlineLevel="1" x14ac:dyDescent="0.25">
      <c r="A40" s="23" t="s">
        <v>438</v>
      </c>
      <c r="C40" s="81"/>
      <c r="D40" s="81"/>
      <c r="E40" s="98"/>
      <c r="F40" s="81"/>
    </row>
    <row r="41" spans="1:7" outlineLevel="1" x14ac:dyDescent="0.25">
      <c r="A41" s="23" t="s">
        <v>439</v>
      </c>
      <c r="C41" s="81"/>
      <c r="D41" s="81"/>
      <c r="E41" s="98"/>
      <c r="F41" s="81"/>
    </row>
    <row r="42" spans="1:7" outlineLevel="1" x14ac:dyDescent="0.25">
      <c r="A42" s="23" t="s">
        <v>440</v>
      </c>
      <c r="C42" s="81"/>
      <c r="D42" s="81"/>
      <c r="E42" s="98"/>
      <c r="F42" s="81"/>
    </row>
    <row r="43" spans="1:7" ht="15" customHeight="1" x14ac:dyDescent="0.25">
      <c r="A43" s="42"/>
      <c r="B43" s="43" t="s">
        <v>441</v>
      </c>
      <c r="C43" s="42" t="s">
        <v>431</v>
      </c>
      <c r="D43" s="42" t="s">
        <v>432</v>
      </c>
      <c r="E43" s="44"/>
      <c r="F43" s="45" t="s">
        <v>399</v>
      </c>
      <c r="G43" s="45"/>
    </row>
    <row r="44" spans="1:7" x14ac:dyDescent="0.25">
      <c r="A44" s="64" t="s">
        <v>442</v>
      </c>
      <c r="B44" s="141" t="s">
        <v>443</v>
      </c>
      <c r="C44" s="142">
        <f>SUM(C45:C71)</f>
        <v>0</v>
      </c>
      <c r="D44" s="142">
        <f>SUM(D45:D71)</f>
        <v>0</v>
      </c>
      <c r="E44" s="142"/>
      <c r="F44" s="142">
        <f>SUM(F45:F71)</f>
        <v>0</v>
      </c>
      <c r="G44" s="23"/>
    </row>
    <row r="45" spans="1:7" x14ac:dyDescent="0.25">
      <c r="A45" s="23" t="s">
        <v>444</v>
      </c>
      <c r="B45" s="23" t="s">
        <v>445</v>
      </c>
      <c r="C45" s="81"/>
      <c r="D45" s="81"/>
      <c r="E45" s="81"/>
      <c r="F45" s="81"/>
      <c r="G45" s="23"/>
    </row>
    <row r="46" spans="1:7" x14ac:dyDescent="0.25">
      <c r="A46" s="23" t="s">
        <v>446</v>
      </c>
      <c r="B46" s="23" t="s">
        <v>447</v>
      </c>
      <c r="C46" s="81"/>
      <c r="D46" s="81"/>
      <c r="E46" s="81"/>
      <c r="F46" s="81"/>
      <c r="G46" s="23"/>
    </row>
    <row r="47" spans="1:7" x14ac:dyDescent="0.25">
      <c r="A47" s="23" t="s">
        <v>448</v>
      </c>
      <c r="B47" s="23" t="s">
        <v>449</v>
      </c>
      <c r="C47" s="81"/>
      <c r="D47" s="81"/>
      <c r="E47" s="81"/>
      <c r="F47" s="81"/>
      <c r="G47" s="23"/>
    </row>
    <row r="48" spans="1:7" x14ac:dyDescent="0.25">
      <c r="A48" s="23" t="s">
        <v>450</v>
      </c>
      <c r="B48" s="23" t="s">
        <v>451</v>
      </c>
      <c r="C48" s="81"/>
      <c r="D48" s="81"/>
      <c r="E48" s="81"/>
      <c r="F48" s="81"/>
      <c r="G48" s="23"/>
    </row>
    <row r="49" spans="1:7" x14ac:dyDescent="0.25">
      <c r="A49" s="23" t="s">
        <v>452</v>
      </c>
      <c r="B49" s="23" t="s">
        <v>453</v>
      </c>
      <c r="C49" s="81"/>
      <c r="D49" s="81"/>
      <c r="E49" s="81"/>
      <c r="F49" s="81"/>
      <c r="G49" s="23"/>
    </row>
    <row r="50" spans="1:7" x14ac:dyDescent="0.25">
      <c r="A50" s="23" t="s">
        <v>454</v>
      </c>
      <c r="B50" s="23" t="s">
        <v>1497</v>
      </c>
      <c r="C50" s="81"/>
      <c r="D50" s="81"/>
      <c r="E50" s="81"/>
      <c r="F50" s="81"/>
      <c r="G50" s="23"/>
    </row>
    <row r="51" spans="1:7" x14ac:dyDescent="0.25">
      <c r="A51" s="23" t="s">
        <v>455</v>
      </c>
      <c r="B51" s="23" t="s">
        <v>456</v>
      </c>
      <c r="C51" s="81"/>
      <c r="D51" s="81"/>
      <c r="E51" s="81"/>
      <c r="F51" s="81"/>
      <c r="G51" s="23"/>
    </row>
    <row r="52" spans="1:7" x14ac:dyDescent="0.25">
      <c r="A52" s="23" t="s">
        <v>457</v>
      </c>
      <c r="B52" s="23" t="s">
        <v>458</v>
      </c>
      <c r="C52" s="81"/>
      <c r="D52" s="81"/>
      <c r="E52" s="81"/>
      <c r="F52" s="81"/>
      <c r="G52" s="23"/>
    </row>
    <row r="53" spans="1:7" x14ac:dyDescent="0.25">
      <c r="A53" s="23" t="s">
        <v>459</v>
      </c>
      <c r="B53" s="23" t="s">
        <v>460</v>
      </c>
      <c r="C53" s="81"/>
      <c r="D53" s="81"/>
      <c r="E53" s="81"/>
      <c r="F53" s="81"/>
      <c r="G53" s="23"/>
    </row>
    <row r="54" spans="1:7" x14ac:dyDescent="0.25">
      <c r="A54" s="23" t="s">
        <v>461</v>
      </c>
      <c r="B54" s="23" t="s">
        <v>462</v>
      </c>
      <c r="C54" s="81"/>
      <c r="D54" s="81"/>
      <c r="E54" s="81"/>
      <c r="F54" s="81"/>
      <c r="G54" s="23"/>
    </row>
    <row r="55" spans="1:7" x14ac:dyDescent="0.25">
      <c r="A55" s="23" t="s">
        <v>463</v>
      </c>
      <c r="B55" s="23" t="s">
        <v>464</v>
      </c>
      <c r="C55" s="81"/>
      <c r="D55" s="81"/>
      <c r="E55" s="81"/>
      <c r="F55" s="81"/>
      <c r="G55" s="23"/>
    </row>
    <row r="56" spans="1:7" x14ac:dyDescent="0.25">
      <c r="A56" s="23" t="s">
        <v>465</v>
      </c>
      <c r="B56" s="23" t="s">
        <v>466</v>
      </c>
      <c r="C56" s="81"/>
      <c r="D56" s="81"/>
      <c r="E56" s="81"/>
      <c r="F56" s="81"/>
      <c r="G56" s="23"/>
    </row>
    <row r="57" spans="1:7" x14ac:dyDescent="0.25">
      <c r="A57" s="23" t="s">
        <v>467</v>
      </c>
      <c r="B57" s="23" t="s">
        <v>468</v>
      </c>
      <c r="C57" s="81"/>
      <c r="D57" s="81"/>
      <c r="E57" s="81"/>
      <c r="F57" s="81"/>
      <c r="G57" s="23"/>
    </row>
    <row r="58" spans="1:7" x14ac:dyDescent="0.25">
      <c r="A58" s="23" t="s">
        <v>469</v>
      </c>
      <c r="B58" s="23" t="s">
        <v>470</v>
      </c>
      <c r="C58" s="81"/>
      <c r="D58" s="81"/>
      <c r="E58" s="81"/>
      <c r="F58" s="81"/>
      <c r="G58" s="23"/>
    </row>
    <row r="59" spans="1:7" x14ac:dyDescent="0.25">
      <c r="A59" s="23" t="s">
        <v>471</v>
      </c>
      <c r="B59" s="23" t="s">
        <v>472</v>
      </c>
      <c r="C59" s="81"/>
      <c r="D59" s="81"/>
      <c r="E59" s="81"/>
      <c r="F59" s="81"/>
      <c r="G59" s="23"/>
    </row>
    <row r="60" spans="1:7" x14ac:dyDescent="0.25">
      <c r="A60" s="23" t="s">
        <v>473</v>
      </c>
      <c r="B60" s="23" t="s">
        <v>2</v>
      </c>
      <c r="C60" s="81"/>
      <c r="D60" s="81"/>
      <c r="E60" s="81"/>
      <c r="F60" s="81"/>
      <c r="G60" s="23"/>
    </row>
    <row r="61" spans="1:7" x14ac:dyDescent="0.25">
      <c r="A61" s="23" t="s">
        <v>474</v>
      </c>
      <c r="B61" s="23" t="s">
        <v>475</v>
      </c>
      <c r="C61" s="81"/>
      <c r="D61" s="81"/>
      <c r="E61" s="81"/>
      <c r="F61" s="81"/>
      <c r="G61" s="23"/>
    </row>
    <row r="62" spans="1:7" x14ac:dyDescent="0.25">
      <c r="A62" s="23" t="s">
        <v>476</v>
      </c>
      <c r="B62" s="23" t="s">
        <v>477</v>
      </c>
      <c r="C62" s="81"/>
      <c r="D62" s="81"/>
      <c r="E62" s="81"/>
      <c r="F62" s="81"/>
      <c r="G62" s="23"/>
    </row>
    <row r="63" spans="1:7" x14ac:dyDescent="0.25">
      <c r="A63" s="23" t="s">
        <v>478</v>
      </c>
      <c r="B63" s="23" t="s">
        <v>479</v>
      </c>
      <c r="C63" s="81"/>
      <c r="D63" s="81"/>
      <c r="E63" s="81"/>
      <c r="F63" s="81"/>
      <c r="G63" s="23"/>
    </row>
    <row r="64" spans="1:7" x14ac:dyDescent="0.25">
      <c r="A64" s="23" t="s">
        <v>480</v>
      </c>
      <c r="B64" s="23" t="s">
        <v>481</v>
      </c>
      <c r="C64" s="81"/>
      <c r="D64" s="81"/>
      <c r="E64" s="81"/>
      <c r="F64" s="81"/>
      <c r="G64" s="23"/>
    </row>
    <row r="65" spans="1:7" x14ac:dyDescent="0.25">
      <c r="A65" s="23" t="s">
        <v>482</v>
      </c>
      <c r="B65" s="23" t="s">
        <v>483</v>
      </c>
      <c r="C65" s="81"/>
      <c r="D65" s="81"/>
      <c r="E65" s="81"/>
      <c r="F65" s="81"/>
      <c r="G65" s="23"/>
    </row>
    <row r="66" spans="1:7" x14ac:dyDescent="0.25">
      <c r="A66" s="23" t="s">
        <v>484</v>
      </c>
      <c r="B66" s="23" t="s">
        <v>485</v>
      </c>
      <c r="C66" s="81"/>
      <c r="D66" s="81"/>
      <c r="E66" s="81"/>
      <c r="F66" s="81"/>
      <c r="G66" s="23"/>
    </row>
    <row r="67" spans="1:7" x14ac:dyDescent="0.25">
      <c r="A67" s="23" t="s">
        <v>486</v>
      </c>
      <c r="B67" s="23" t="s">
        <v>487</v>
      </c>
      <c r="C67" s="81"/>
      <c r="D67" s="81"/>
      <c r="E67" s="81"/>
      <c r="F67" s="81"/>
      <c r="G67" s="23"/>
    </row>
    <row r="68" spans="1:7" x14ac:dyDescent="0.25">
      <c r="A68" s="23" t="s">
        <v>488</v>
      </c>
      <c r="B68" s="23" t="s">
        <v>489</v>
      </c>
      <c r="C68" s="81"/>
      <c r="D68" s="81"/>
      <c r="E68" s="81"/>
      <c r="F68" s="81"/>
      <c r="G68" s="23"/>
    </row>
    <row r="69" spans="1:7" x14ac:dyDescent="0.25">
      <c r="A69" s="23" t="s">
        <v>490</v>
      </c>
      <c r="B69" s="23" t="s">
        <v>491</v>
      </c>
      <c r="C69" s="81"/>
      <c r="D69" s="81"/>
      <c r="E69" s="81"/>
      <c r="F69" s="81"/>
      <c r="G69" s="23"/>
    </row>
    <row r="70" spans="1:7" x14ac:dyDescent="0.25">
      <c r="A70" s="23" t="s">
        <v>492</v>
      </c>
      <c r="B70" s="23" t="s">
        <v>493</v>
      </c>
      <c r="C70" s="81"/>
      <c r="D70" s="81"/>
      <c r="E70" s="81"/>
      <c r="F70" s="81"/>
      <c r="G70" s="23"/>
    </row>
    <row r="71" spans="1:7" x14ac:dyDescent="0.25">
      <c r="A71" s="23" t="s">
        <v>494</v>
      </c>
      <c r="B71" s="23" t="s">
        <v>5</v>
      </c>
      <c r="C71" s="81"/>
      <c r="D71" s="81"/>
      <c r="E71" s="81"/>
      <c r="F71" s="81"/>
      <c r="G71" s="23"/>
    </row>
    <row r="72" spans="1:7" x14ac:dyDescent="0.25">
      <c r="A72" s="64" t="s">
        <v>495</v>
      </c>
      <c r="B72" s="141" t="s">
        <v>258</v>
      </c>
      <c r="C72" s="142">
        <f>SUM(C73:C75)</f>
        <v>1</v>
      </c>
      <c r="D72" s="142">
        <f>SUM(D73:D75)</f>
        <v>0</v>
      </c>
      <c r="E72" s="142"/>
      <c r="F72" s="142">
        <f>SUM(F73:F75)</f>
        <v>1</v>
      </c>
      <c r="G72" s="23"/>
    </row>
    <row r="73" spans="1:7" x14ac:dyDescent="0.25">
      <c r="A73" s="23" t="s">
        <v>497</v>
      </c>
      <c r="B73" s="23" t="s">
        <v>499</v>
      </c>
      <c r="C73" s="81"/>
      <c r="D73" s="81"/>
      <c r="E73" s="81"/>
      <c r="F73" s="81"/>
      <c r="G73" s="23"/>
    </row>
    <row r="74" spans="1:7" x14ac:dyDescent="0.25">
      <c r="A74" s="23" t="s">
        <v>498</v>
      </c>
      <c r="B74" s="23" t="s">
        <v>501</v>
      </c>
      <c r="C74" s="81"/>
      <c r="D74" s="81"/>
      <c r="E74" s="81"/>
      <c r="F74" s="81"/>
      <c r="G74" s="23"/>
    </row>
    <row r="75" spans="1:7" x14ac:dyDescent="0.25">
      <c r="A75" s="23" t="s">
        <v>500</v>
      </c>
      <c r="B75" s="23" t="s">
        <v>1</v>
      </c>
      <c r="C75" s="81">
        <v>1</v>
      </c>
      <c r="D75" s="81">
        <v>0</v>
      </c>
      <c r="E75" s="81"/>
      <c r="F75" s="81">
        <v>1</v>
      </c>
      <c r="G75" s="23"/>
    </row>
    <row r="76" spans="1:7" x14ac:dyDescent="0.25">
      <c r="A76" s="64" t="s">
        <v>816</v>
      </c>
      <c r="B76" s="141" t="s">
        <v>88</v>
      </c>
      <c r="C76" s="142">
        <f>SUM(C77:C87)</f>
        <v>0</v>
      </c>
      <c r="D76" s="142">
        <f>SUM(D77:D87)</f>
        <v>0</v>
      </c>
      <c r="E76" s="142"/>
      <c r="F76" s="142">
        <f>SUM(F77:F87)</f>
        <v>0</v>
      </c>
      <c r="G76" s="23"/>
    </row>
    <row r="77" spans="1:7" x14ac:dyDescent="0.25">
      <c r="A77" s="23" t="s">
        <v>502</v>
      </c>
      <c r="B77" s="40" t="s">
        <v>260</v>
      </c>
      <c r="C77" s="81"/>
      <c r="D77" s="81"/>
      <c r="E77" s="81"/>
      <c r="F77" s="81"/>
      <c r="G77" s="23"/>
    </row>
    <row r="78" spans="1:7" x14ac:dyDescent="0.25">
      <c r="A78" s="23" t="s">
        <v>503</v>
      </c>
      <c r="B78" s="23" t="s">
        <v>496</v>
      </c>
      <c r="C78" s="81"/>
      <c r="D78" s="81"/>
      <c r="E78" s="81"/>
      <c r="F78" s="81"/>
      <c r="G78" s="23"/>
    </row>
    <row r="79" spans="1:7" x14ac:dyDescent="0.25">
      <c r="A79" s="23" t="s">
        <v>504</v>
      </c>
      <c r="B79" s="40" t="s">
        <v>262</v>
      </c>
      <c r="C79" s="81"/>
      <c r="D79" s="81"/>
      <c r="E79" s="81"/>
      <c r="F79" s="81"/>
      <c r="G79" s="23"/>
    </row>
    <row r="80" spans="1:7" x14ac:dyDescent="0.25">
      <c r="A80" s="23" t="s">
        <v>505</v>
      </c>
      <c r="B80" s="40" t="s">
        <v>264</v>
      </c>
      <c r="C80" s="81"/>
      <c r="D80" s="81"/>
      <c r="E80" s="81"/>
      <c r="F80" s="81"/>
      <c r="G80" s="23"/>
    </row>
    <row r="81" spans="1:7" x14ac:dyDescent="0.25">
      <c r="A81" s="23" t="s">
        <v>506</v>
      </c>
      <c r="B81" s="40" t="s">
        <v>11</v>
      </c>
      <c r="C81" s="81"/>
      <c r="D81" s="81"/>
      <c r="E81" s="81"/>
      <c r="F81" s="81"/>
      <c r="G81" s="23"/>
    </row>
    <row r="82" spans="1:7" x14ac:dyDescent="0.25">
      <c r="A82" s="23" t="s">
        <v>507</v>
      </c>
      <c r="B82" s="40" t="s">
        <v>267</v>
      </c>
      <c r="C82" s="81"/>
      <c r="D82" s="81"/>
      <c r="E82" s="81"/>
      <c r="F82" s="81"/>
      <c r="G82" s="23"/>
    </row>
    <row r="83" spans="1:7" x14ac:dyDescent="0.25">
      <c r="A83" s="23" t="s">
        <v>508</v>
      </c>
      <c r="B83" s="40" t="s">
        <v>269</v>
      </c>
      <c r="C83" s="81"/>
      <c r="D83" s="81"/>
      <c r="E83" s="81"/>
      <c r="F83" s="81"/>
      <c r="G83" s="23"/>
    </row>
    <row r="84" spans="1:7" x14ac:dyDescent="0.25">
      <c r="A84" s="23" t="s">
        <v>509</v>
      </c>
      <c r="B84" s="40" t="s">
        <v>271</v>
      </c>
      <c r="C84" s="81"/>
      <c r="D84" s="81"/>
      <c r="E84" s="81"/>
      <c r="F84" s="81"/>
      <c r="G84" s="23"/>
    </row>
    <row r="85" spans="1:7" x14ac:dyDescent="0.25">
      <c r="A85" s="23" t="s">
        <v>510</v>
      </c>
      <c r="B85" s="40" t="s">
        <v>273</v>
      </c>
      <c r="C85" s="81"/>
      <c r="D85" s="81"/>
      <c r="E85" s="81"/>
      <c r="F85" s="81"/>
      <c r="G85" s="23"/>
    </row>
    <row r="86" spans="1:7" x14ac:dyDescent="0.25">
      <c r="A86" s="23" t="s">
        <v>511</v>
      </c>
      <c r="B86" s="40" t="s">
        <v>275</v>
      </c>
      <c r="C86" s="81"/>
      <c r="D86" s="81"/>
      <c r="E86" s="81"/>
      <c r="F86" s="81"/>
      <c r="G86" s="23"/>
    </row>
    <row r="87" spans="1:7" x14ac:dyDescent="0.25">
      <c r="A87" s="23" t="s">
        <v>512</v>
      </c>
      <c r="B87" s="40" t="s">
        <v>88</v>
      </c>
      <c r="C87" s="81"/>
      <c r="D87" s="81"/>
      <c r="E87" s="81"/>
      <c r="F87" s="81"/>
      <c r="G87" s="23"/>
    </row>
    <row r="88" spans="1:7" outlineLevel="1" x14ac:dyDescent="0.25">
      <c r="A88" s="23" t="s">
        <v>513</v>
      </c>
      <c r="B88" s="51" t="s">
        <v>92</v>
      </c>
      <c r="C88" s="81"/>
      <c r="D88" s="81"/>
      <c r="E88" s="81"/>
      <c r="F88" s="81"/>
      <c r="G88" s="23"/>
    </row>
    <row r="89" spans="1:7" outlineLevel="1" x14ac:dyDescent="0.25">
      <c r="A89" s="23" t="s">
        <v>514</v>
      </c>
      <c r="B89" s="51" t="s">
        <v>92</v>
      </c>
      <c r="C89" s="81"/>
      <c r="D89" s="81"/>
      <c r="E89" s="81"/>
      <c r="F89" s="81"/>
      <c r="G89" s="23"/>
    </row>
    <row r="90" spans="1:7" outlineLevel="1" x14ac:dyDescent="0.25">
      <c r="A90" s="23" t="s">
        <v>515</v>
      </c>
      <c r="B90" s="51" t="s">
        <v>92</v>
      </c>
      <c r="C90" s="81"/>
      <c r="D90" s="81"/>
      <c r="E90" s="81"/>
      <c r="F90" s="81"/>
      <c r="G90" s="23"/>
    </row>
    <row r="91" spans="1:7" outlineLevel="1" x14ac:dyDescent="0.25">
      <c r="A91" s="23" t="s">
        <v>516</v>
      </c>
      <c r="B91" s="51" t="s">
        <v>92</v>
      </c>
      <c r="C91" s="81"/>
      <c r="D91" s="81"/>
      <c r="E91" s="81"/>
      <c r="F91" s="81"/>
      <c r="G91" s="23"/>
    </row>
    <row r="92" spans="1:7" outlineLevel="1" x14ac:dyDescent="0.25">
      <c r="A92" s="23" t="s">
        <v>517</v>
      </c>
      <c r="B92" s="51" t="s">
        <v>92</v>
      </c>
      <c r="C92" s="81"/>
      <c r="D92" s="81"/>
      <c r="E92" s="81"/>
      <c r="F92" s="81"/>
      <c r="G92" s="23"/>
    </row>
    <row r="93" spans="1:7" outlineLevel="1" x14ac:dyDescent="0.25">
      <c r="A93" s="23" t="s">
        <v>518</v>
      </c>
      <c r="B93" s="51" t="s">
        <v>92</v>
      </c>
      <c r="C93" s="81"/>
      <c r="D93" s="81"/>
      <c r="E93" s="81"/>
      <c r="F93" s="81"/>
      <c r="G93" s="23"/>
    </row>
    <row r="94" spans="1:7" outlineLevel="1" x14ac:dyDescent="0.25">
      <c r="A94" s="23" t="s">
        <v>519</v>
      </c>
      <c r="B94" s="51" t="s">
        <v>92</v>
      </c>
      <c r="C94" s="81"/>
      <c r="D94" s="81"/>
      <c r="E94" s="81"/>
      <c r="F94" s="81"/>
      <c r="G94" s="23"/>
    </row>
    <row r="95" spans="1:7" outlineLevel="1" x14ac:dyDescent="0.25">
      <c r="A95" s="23" t="s">
        <v>520</v>
      </c>
      <c r="B95" s="51" t="s">
        <v>92</v>
      </c>
      <c r="C95" s="81"/>
      <c r="D95" s="81"/>
      <c r="E95" s="81"/>
      <c r="F95" s="81"/>
      <c r="G95" s="23"/>
    </row>
    <row r="96" spans="1:7" outlineLevel="1" x14ac:dyDescent="0.25">
      <c r="A96" s="23" t="s">
        <v>521</v>
      </c>
      <c r="B96" s="51" t="s">
        <v>92</v>
      </c>
      <c r="C96" s="81"/>
      <c r="D96" s="81"/>
      <c r="E96" s="81"/>
      <c r="F96" s="81"/>
      <c r="G96" s="23"/>
    </row>
    <row r="97" spans="1:7" outlineLevel="1" x14ac:dyDescent="0.25">
      <c r="A97" s="23" t="s">
        <v>522</v>
      </c>
      <c r="B97" s="51" t="s">
        <v>92</v>
      </c>
      <c r="C97" s="81"/>
      <c r="D97" s="81"/>
      <c r="E97" s="81"/>
      <c r="F97" s="81"/>
      <c r="G97" s="23"/>
    </row>
    <row r="98" spans="1:7" ht="15" customHeight="1" x14ac:dyDescent="0.25">
      <c r="A98" s="42"/>
      <c r="B98" s="89" t="s">
        <v>1995</v>
      </c>
      <c r="C98" s="42" t="s">
        <v>431</v>
      </c>
      <c r="D98" s="42" t="s">
        <v>432</v>
      </c>
      <c r="E98" s="44"/>
      <c r="F98" s="45" t="s">
        <v>399</v>
      </c>
      <c r="G98" s="45"/>
    </row>
    <row r="99" spans="1:7" x14ac:dyDescent="0.25">
      <c r="A99" s="64" t="s">
        <v>523</v>
      </c>
      <c r="B99" s="141" t="s">
        <v>1996</v>
      </c>
      <c r="C99" s="142">
        <f>SUM(C100:C148)</f>
        <v>0.99999999999999856</v>
      </c>
      <c r="D99" s="142">
        <f>SUM(D100:D148)</f>
        <v>0</v>
      </c>
      <c r="E99" s="142"/>
      <c r="F99" s="142">
        <f>SUM(F100:F148)</f>
        <v>0.99999999999999856</v>
      </c>
      <c r="G99" s="23"/>
    </row>
    <row r="100" spans="1:7" x14ac:dyDescent="0.25">
      <c r="A100" s="23" t="s">
        <v>525</v>
      </c>
      <c r="B100" s="40" t="s">
        <v>2017</v>
      </c>
      <c r="C100" s="81">
        <v>3.2263223966791169E-3</v>
      </c>
      <c r="D100" s="81"/>
      <c r="E100" s="81"/>
      <c r="F100" s="81">
        <f>C100</f>
        <v>3.2263223966791169E-3</v>
      </c>
      <c r="G100" s="23"/>
    </row>
    <row r="101" spans="1:7" x14ac:dyDescent="0.25">
      <c r="A101" s="23" t="s">
        <v>526</v>
      </c>
      <c r="B101" s="40" t="s">
        <v>2018</v>
      </c>
      <c r="C101" s="81">
        <v>0.1590835674669826</v>
      </c>
      <c r="D101" s="81"/>
      <c r="E101" s="81"/>
      <c r="F101" s="81">
        <f t="shared" ref="F101:F114" si="1">C101</f>
        <v>0.1590835674669826</v>
      </c>
      <c r="G101" s="23"/>
    </row>
    <row r="102" spans="1:7" x14ac:dyDescent="0.25">
      <c r="A102" s="23" t="s">
        <v>527</v>
      </c>
      <c r="B102" s="40" t="s">
        <v>2019</v>
      </c>
      <c r="C102" s="81">
        <v>5.1094774955745485E-2</v>
      </c>
      <c r="D102" s="81"/>
      <c r="E102" s="81"/>
      <c r="F102" s="81">
        <f t="shared" si="1"/>
        <v>5.1094774955745485E-2</v>
      </c>
      <c r="G102" s="23"/>
    </row>
    <row r="103" spans="1:7" x14ac:dyDescent="0.25">
      <c r="A103" s="23" t="s">
        <v>528</v>
      </c>
      <c r="B103" s="40" t="s">
        <v>2020</v>
      </c>
      <c r="C103" s="81">
        <v>2.933074333321559E-2</v>
      </c>
      <c r="D103" s="81"/>
      <c r="E103" s="81"/>
      <c r="F103" s="81">
        <f t="shared" si="1"/>
        <v>2.933074333321559E-2</v>
      </c>
      <c r="G103" s="23"/>
    </row>
    <row r="104" spans="1:7" x14ac:dyDescent="0.25">
      <c r="A104" s="23" t="s">
        <v>529</v>
      </c>
      <c r="B104" s="40" t="s">
        <v>2021</v>
      </c>
      <c r="C104" s="81">
        <v>0.1022173434174682</v>
      </c>
      <c r="D104" s="81"/>
      <c r="E104" s="81"/>
      <c r="F104" s="81">
        <f t="shared" si="1"/>
        <v>0.1022173434174682</v>
      </c>
      <c r="G104" s="23"/>
    </row>
    <row r="105" spans="1:7" x14ac:dyDescent="0.25">
      <c r="A105" s="23" t="s">
        <v>530</v>
      </c>
      <c r="B105" s="40" t="s">
        <v>2022</v>
      </c>
      <c r="C105" s="81">
        <v>6.9913305088645489E-2</v>
      </c>
      <c r="D105" s="81"/>
      <c r="E105" s="81"/>
      <c r="F105" s="81">
        <f t="shared" si="1"/>
        <v>6.9913305088645489E-2</v>
      </c>
      <c r="G105" s="23"/>
    </row>
    <row r="106" spans="1:7" x14ac:dyDescent="0.25">
      <c r="A106" s="23" t="s">
        <v>531</v>
      </c>
      <c r="B106" s="40" t="s">
        <v>2023</v>
      </c>
      <c r="C106" s="81">
        <v>7.9472524731565644E-2</v>
      </c>
      <c r="D106" s="81"/>
      <c r="E106" s="81"/>
      <c r="F106" s="81">
        <f t="shared" si="1"/>
        <v>7.9472524731565644E-2</v>
      </c>
      <c r="G106" s="23"/>
    </row>
    <row r="107" spans="1:7" x14ac:dyDescent="0.25">
      <c r="A107" s="23" t="s">
        <v>532</v>
      </c>
      <c r="B107" s="40" t="s">
        <v>2024</v>
      </c>
      <c r="C107" s="81">
        <v>0.14719240697250144</v>
      </c>
      <c r="D107" s="81"/>
      <c r="E107" s="81"/>
      <c r="F107" s="81">
        <f t="shared" si="1"/>
        <v>0.14719240697250144</v>
      </c>
      <c r="G107" s="23"/>
    </row>
    <row r="108" spans="1:7" x14ac:dyDescent="0.25">
      <c r="A108" s="23" t="s">
        <v>533</v>
      </c>
      <c r="B108" s="40" t="s">
        <v>2025</v>
      </c>
      <c r="C108" s="81">
        <v>6.7809199310838748E-3</v>
      </c>
      <c r="D108" s="81"/>
      <c r="E108" s="81"/>
      <c r="F108" s="81">
        <f t="shared" si="1"/>
        <v>6.7809199310838748E-3</v>
      </c>
      <c r="G108" s="23"/>
    </row>
    <row r="109" spans="1:7" x14ac:dyDescent="0.25">
      <c r="A109" s="23" t="s">
        <v>534</v>
      </c>
      <c r="B109" s="40" t="s">
        <v>2026</v>
      </c>
      <c r="C109" s="81">
        <v>2.0298394568243405E-2</v>
      </c>
      <c r="D109" s="81"/>
      <c r="E109" s="81"/>
      <c r="F109" s="81">
        <f t="shared" si="1"/>
        <v>2.0298394568243405E-2</v>
      </c>
      <c r="G109" s="23"/>
    </row>
    <row r="110" spans="1:7" x14ac:dyDescent="0.25">
      <c r="A110" s="23" t="s">
        <v>535</v>
      </c>
      <c r="B110" s="40" t="s">
        <v>2027</v>
      </c>
      <c r="C110" s="81">
        <v>6.2352201960343127E-2</v>
      </c>
      <c r="D110" s="81"/>
      <c r="E110" s="81"/>
      <c r="F110" s="81">
        <f t="shared" si="1"/>
        <v>6.2352201960343127E-2</v>
      </c>
      <c r="G110" s="23"/>
    </row>
    <row r="111" spans="1:7" x14ac:dyDescent="0.25">
      <c r="A111" s="23" t="s">
        <v>536</v>
      </c>
      <c r="B111" s="40" t="s">
        <v>2028</v>
      </c>
      <c r="C111" s="81">
        <v>0.15150239076750027</v>
      </c>
      <c r="D111" s="81"/>
      <c r="E111" s="81"/>
      <c r="F111" s="81">
        <f t="shared" si="1"/>
        <v>0.15150239076750027</v>
      </c>
      <c r="G111" s="23"/>
    </row>
    <row r="112" spans="1:7" x14ac:dyDescent="0.25">
      <c r="A112" s="23" t="s">
        <v>537</v>
      </c>
      <c r="B112" s="40" t="s">
        <v>2029</v>
      </c>
      <c r="C112" s="81">
        <v>2.9397018909250096E-2</v>
      </c>
      <c r="D112" s="81"/>
      <c r="E112" s="81"/>
      <c r="F112" s="81">
        <f t="shared" si="1"/>
        <v>2.9397018909250096E-2</v>
      </c>
      <c r="G112" s="23"/>
    </row>
    <row r="113" spans="1:7" x14ac:dyDescent="0.25">
      <c r="A113" s="23" t="s">
        <v>538</v>
      </c>
      <c r="B113" s="40" t="s">
        <v>2030</v>
      </c>
      <c r="C113" s="81">
        <v>3.9975078681943402E-2</v>
      </c>
      <c r="D113" s="81"/>
      <c r="E113" s="81"/>
      <c r="F113" s="81">
        <f t="shared" si="1"/>
        <v>3.9975078681943402E-2</v>
      </c>
      <c r="G113" s="23"/>
    </row>
    <row r="114" spans="1:7" x14ac:dyDescent="0.25">
      <c r="A114" s="23" t="s">
        <v>539</v>
      </c>
      <c r="B114" s="40" t="s">
        <v>2031</v>
      </c>
      <c r="C114" s="81">
        <v>4.8163006818830852E-2</v>
      </c>
      <c r="D114" s="81"/>
      <c r="E114" s="81"/>
      <c r="F114" s="81">
        <f t="shared" si="1"/>
        <v>4.8163006818830852E-2</v>
      </c>
      <c r="G114" s="23"/>
    </row>
    <row r="115" spans="1:7" x14ac:dyDescent="0.25">
      <c r="A115" s="23" t="s">
        <v>540</v>
      </c>
      <c r="B115" s="40"/>
      <c r="C115" s="81"/>
      <c r="D115" s="81"/>
      <c r="E115" s="81"/>
      <c r="F115" s="81"/>
      <c r="G115" s="23"/>
    </row>
    <row r="116" spans="1:7" x14ac:dyDescent="0.25">
      <c r="A116" s="23" t="s">
        <v>541</v>
      </c>
      <c r="B116" s="40"/>
      <c r="C116" s="81"/>
      <c r="D116" s="81"/>
      <c r="E116" s="81"/>
      <c r="F116" s="81"/>
      <c r="G116" s="23"/>
    </row>
    <row r="117" spans="1:7" x14ac:dyDescent="0.25">
      <c r="A117" s="23" t="s">
        <v>542</v>
      </c>
      <c r="B117" s="40"/>
      <c r="C117" s="81"/>
      <c r="D117" s="81"/>
      <c r="E117" s="81"/>
      <c r="F117" s="81"/>
      <c r="G117" s="23"/>
    </row>
    <row r="118" spans="1:7" x14ac:dyDescent="0.25">
      <c r="A118" s="23" t="s">
        <v>543</v>
      </c>
      <c r="B118" s="40"/>
      <c r="C118" s="81"/>
      <c r="D118" s="81"/>
      <c r="E118" s="81"/>
      <c r="F118" s="81"/>
      <c r="G118" s="23"/>
    </row>
    <row r="119" spans="1:7" x14ac:dyDescent="0.25">
      <c r="A119" s="23" t="s">
        <v>544</v>
      </c>
      <c r="B119" s="40"/>
      <c r="C119" s="81"/>
      <c r="D119" s="81"/>
      <c r="E119" s="81"/>
      <c r="F119" s="81"/>
      <c r="G119" s="23"/>
    </row>
    <row r="120" spans="1:7" x14ac:dyDescent="0.25">
      <c r="A120" s="23" t="s">
        <v>545</v>
      </c>
      <c r="B120" s="40"/>
      <c r="C120" s="81"/>
      <c r="D120" s="81"/>
      <c r="E120" s="81"/>
      <c r="F120" s="81"/>
      <c r="G120" s="23"/>
    </row>
    <row r="121" spans="1:7" x14ac:dyDescent="0.25">
      <c r="A121" s="23" t="s">
        <v>546</v>
      </c>
      <c r="B121" s="40"/>
      <c r="C121" s="81"/>
      <c r="D121" s="81"/>
      <c r="E121" s="81"/>
      <c r="F121" s="81"/>
      <c r="G121" s="23"/>
    </row>
    <row r="122" spans="1:7" x14ac:dyDescent="0.25">
      <c r="A122" s="23" t="s">
        <v>547</v>
      </c>
      <c r="B122" s="40"/>
      <c r="C122" s="81"/>
      <c r="D122" s="81"/>
      <c r="E122" s="81"/>
      <c r="F122" s="81"/>
      <c r="G122" s="23"/>
    </row>
    <row r="123" spans="1:7" x14ac:dyDescent="0.25">
      <c r="A123" s="23" t="s">
        <v>548</v>
      </c>
      <c r="B123" s="40"/>
      <c r="C123" s="81"/>
      <c r="D123" s="81"/>
      <c r="E123" s="81"/>
      <c r="F123" s="81"/>
      <c r="G123" s="23"/>
    </row>
    <row r="124" spans="1:7" x14ac:dyDescent="0.25">
      <c r="A124" s="23" t="s">
        <v>549</v>
      </c>
      <c r="B124" s="40"/>
      <c r="C124" s="81"/>
      <c r="D124" s="81"/>
      <c r="E124" s="81"/>
      <c r="F124" s="81"/>
      <c r="G124" s="23"/>
    </row>
    <row r="125" spans="1:7" x14ac:dyDescent="0.25">
      <c r="A125" s="23" t="s">
        <v>550</v>
      </c>
      <c r="B125" s="40"/>
      <c r="C125" s="81"/>
      <c r="D125" s="81"/>
      <c r="E125" s="81"/>
      <c r="F125" s="81"/>
      <c r="G125" s="23"/>
    </row>
    <row r="126" spans="1:7" x14ac:dyDescent="0.25">
      <c r="A126" s="23" t="s">
        <v>551</v>
      </c>
      <c r="B126" s="40"/>
      <c r="C126" s="81"/>
      <c r="D126" s="81"/>
      <c r="E126" s="81"/>
      <c r="F126" s="81"/>
      <c r="G126" s="23"/>
    </row>
    <row r="127" spans="1:7" x14ac:dyDescent="0.25">
      <c r="A127" s="23" t="s">
        <v>552</v>
      </c>
      <c r="B127" s="40"/>
      <c r="C127" s="81"/>
      <c r="D127" s="81"/>
      <c r="E127" s="81"/>
      <c r="F127" s="81"/>
      <c r="G127" s="23"/>
    </row>
    <row r="128" spans="1:7" x14ac:dyDescent="0.25">
      <c r="A128" s="23" t="s">
        <v>553</v>
      </c>
      <c r="B128" s="40"/>
      <c r="C128" s="81"/>
      <c r="D128" s="81"/>
      <c r="E128" s="81"/>
      <c r="F128" s="81"/>
      <c r="G128" s="23"/>
    </row>
    <row r="129" spans="1:7" x14ac:dyDescent="0.25">
      <c r="A129" s="23" t="s">
        <v>554</v>
      </c>
      <c r="B129" s="40"/>
      <c r="C129" s="81"/>
      <c r="D129" s="81"/>
      <c r="E129" s="81"/>
      <c r="F129" s="81"/>
      <c r="G129" s="23"/>
    </row>
    <row r="130" spans="1:7" x14ac:dyDescent="0.25">
      <c r="A130" s="23" t="s">
        <v>790</v>
      </c>
      <c r="B130" s="40"/>
      <c r="C130" s="81"/>
      <c r="D130" s="81"/>
      <c r="E130" s="81"/>
      <c r="F130" s="81"/>
      <c r="G130" s="23"/>
    </row>
    <row r="131" spans="1:7" x14ac:dyDescent="0.25">
      <c r="A131" s="23" t="s">
        <v>791</v>
      </c>
      <c r="B131" s="40"/>
      <c r="C131" s="81"/>
      <c r="D131" s="81"/>
      <c r="E131" s="81"/>
      <c r="F131" s="81"/>
      <c r="G131" s="23"/>
    </row>
    <row r="132" spans="1:7" x14ac:dyDescent="0.25">
      <c r="A132" s="23" t="s">
        <v>792</v>
      </c>
      <c r="B132" s="40"/>
      <c r="C132" s="81"/>
      <c r="D132" s="81"/>
      <c r="E132" s="81"/>
      <c r="F132" s="81"/>
      <c r="G132" s="23"/>
    </row>
    <row r="133" spans="1:7" x14ac:dyDescent="0.25">
      <c r="A133" s="23" t="s">
        <v>793</v>
      </c>
      <c r="B133" s="40"/>
      <c r="C133" s="81"/>
      <c r="D133" s="81"/>
      <c r="E133" s="81"/>
      <c r="F133" s="81"/>
      <c r="G133" s="23"/>
    </row>
    <row r="134" spans="1:7" x14ac:dyDescent="0.25">
      <c r="A134" s="23" t="s">
        <v>794</v>
      </c>
      <c r="B134" s="40"/>
      <c r="C134" s="81"/>
      <c r="D134" s="81"/>
      <c r="E134" s="81"/>
      <c r="F134" s="81"/>
      <c r="G134" s="23"/>
    </row>
    <row r="135" spans="1:7" x14ac:dyDescent="0.25">
      <c r="A135" s="23" t="s">
        <v>795</v>
      </c>
      <c r="B135" s="40"/>
      <c r="C135" s="81"/>
      <c r="D135" s="81"/>
      <c r="E135" s="81"/>
      <c r="F135" s="81"/>
      <c r="G135" s="23"/>
    </row>
    <row r="136" spans="1:7" x14ac:dyDescent="0.25">
      <c r="A136" s="23" t="s">
        <v>796</v>
      </c>
      <c r="B136" s="40"/>
      <c r="C136" s="81"/>
      <c r="D136" s="81"/>
      <c r="E136" s="81"/>
      <c r="F136" s="81"/>
      <c r="G136" s="23"/>
    </row>
    <row r="137" spans="1:7" x14ac:dyDescent="0.25">
      <c r="A137" s="23" t="s">
        <v>797</v>
      </c>
      <c r="B137" s="40"/>
      <c r="C137" s="81"/>
      <c r="D137" s="81"/>
      <c r="E137" s="81"/>
      <c r="F137" s="81"/>
      <c r="G137" s="23"/>
    </row>
    <row r="138" spans="1:7" x14ac:dyDescent="0.25">
      <c r="A138" s="23" t="s">
        <v>798</v>
      </c>
      <c r="B138" s="40"/>
      <c r="C138" s="81"/>
      <c r="D138" s="81"/>
      <c r="E138" s="81"/>
      <c r="F138" s="81"/>
      <c r="G138" s="23"/>
    </row>
    <row r="139" spans="1:7" x14ac:dyDescent="0.25">
      <c r="A139" s="23" t="s">
        <v>799</v>
      </c>
      <c r="B139" s="40"/>
      <c r="C139" s="81"/>
      <c r="D139" s="81"/>
      <c r="E139" s="81"/>
      <c r="F139" s="81"/>
      <c r="G139" s="23"/>
    </row>
    <row r="140" spans="1:7" x14ac:dyDescent="0.25">
      <c r="A140" s="23" t="s">
        <v>800</v>
      </c>
      <c r="B140" s="40"/>
      <c r="C140" s="81"/>
      <c r="D140" s="81"/>
      <c r="E140" s="81"/>
      <c r="F140" s="81"/>
      <c r="G140" s="23"/>
    </row>
    <row r="141" spans="1:7" x14ac:dyDescent="0.25">
      <c r="A141" s="23" t="s">
        <v>801</v>
      </c>
      <c r="B141" s="40"/>
      <c r="C141" s="81"/>
      <c r="D141" s="81"/>
      <c r="E141" s="81"/>
      <c r="F141" s="81"/>
      <c r="G141" s="23"/>
    </row>
    <row r="142" spans="1:7" x14ac:dyDescent="0.25">
      <c r="A142" s="23" t="s">
        <v>802</v>
      </c>
      <c r="B142" s="40"/>
      <c r="C142" s="81"/>
      <c r="D142" s="81"/>
      <c r="E142" s="81"/>
      <c r="F142" s="81"/>
      <c r="G142" s="23"/>
    </row>
    <row r="143" spans="1:7" x14ac:dyDescent="0.25">
      <c r="A143" s="23" t="s">
        <v>803</v>
      </c>
      <c r="B143" s="40"/>
      <c r="C143" s="81"/>
      <c r="D143" s="81"/>
      <c r="E143" s="81"/>
      <c r="F143" s="81"/>
      <c r="G143" s="23"/>
    </row>
    <row r="144" spans="1:7" x14ac:dyDescent="0.25">
      <c r="A144" s="23" t="s">
        <v>804</v>
      </c>
      <c r="B144" s="40"/>
      <c r="C144" s="81"/>
      <c r="D144" s="81"/>
      <c r="E144" s="81"/>
      <c r="F144" s="81"/>
      <c r="G144" s="23"/>
    </row>
    <row r="145" spans="1:7" x14ac:dyDescent="0.25">
      <c r="A145" s="23" t="s">
        <v>805</v>
      </c>
      <c r="B145" s="40"/>
      <c r="C145" s="81"/>
      <c r="D145" s="81"/>
      <c r="E145" s="81"/>
      <c r="F145" s="81"/>
      <c r="G145" s="23"/>
    </row>
    <row r="146" spans="1:7" x14ac:dyDescent="0.25">
      <c r="A146" s="23" t="s">
        <v>806</v>
      </c>
      <c r="B146" s="40"/>
      <c r="C146" s="81"/>
      <c r="D146" s="81"/>
      <c r="E146" s="81"/>
      <c r="F146" s="81"/>
      <c r="G146" s="23"/>
    </row>
    <row r="147" spans="1:7" x14ac:dyDescent="0.25">
      <c r="A147" s="23" t="s">
        <v>807</v>
      </c>
      <c r="B147" s="40"/>
      <c r="C147" s="81"/>
      <c r="D147" s="81"/>
      <c r="E147" s="81"/>
      <c r="F147" s="81"/>
      <c r="G147" s="23"/>
    </row>
    <row r="148" spans="1:7" x14ac:dyDescent="0.25">
      <c r="A148" s="23" t="s">
        <v>808</v>
      </c>
      <c r="B148" s="40"/>
      <c r="C148" s="81"/>
      <c r="D148" s="81"/>
      <c r="E148" s="81"/>
      <c r="F148" s="81"/>
      <c r="G148" s="23"/>
    </row>
    <row r="149" spans="1:7" ht="15" customHeight="1" x14ac:dyDescent="0.25">
      <c r="A149" s="42"/>
      <c r="B149" s="43" t="s">
        <v>555</v>
      </c>
      <c r="C149" s="42" t="s">
        <v>431</v>
      </c>
      <c r="D149" s="42" t="s">
        <v>432</v>
      </c>
      <c r="E149" s="44"/>
      <c r="F149" s="45" t="s">
        <v>399</v>
      </c>
      <c r="G149" s="45"/>
    </row>
    <row r="150" spans="1:7" x14ac:dyDescent="0.25">
      <c r="A150" s="23" t="s">
        <v>556</v>
      </c>
      <c r="B150" s="23" t="s">
        <v>557</v>
      </c>
      <c r="C150" s="81"/>
      <c r="D150" s="81"/>
      <c r="E150" s="82"/>
      <c r="F150" s="81"/>
    </row>
    <row r="151" spans="1:7" x14ac:dyDescent="0.25">
      <c r="A151" s="23" t="s">
        <v>558</v>
      </c>
      <c r="B151" s="23" t="s">
        <v>559</v>
      </c>
      <c r="C151" s="81">
        <v>1</v>
      </c>
      <c r="D151" s="81"/>
      <c r="E151" s="82"/>
      <c r="F151" s="81">
        <v>1</v>
      </c>
    </row>
    <row r="152" spans="1:7" x14ac:dyDescent="0.25">
      <c r="A152" s="23" t="s">
        <v>560</v>
      </c>
      <c r="B152" s="23" t="s">
        <v>88</v>
      </c>
      <c r="C152" s="81"/>
      <c r="D152" s="81"/>
      <c r="E152" s="82"/>
      <c r="F152" s="81"/>
    </row>
    <row r="153" spans="1:7" outlineLevel="1" x14ac:dyDescent="0.25">
      <c r="A153" s="23" t="s">
        <v>561</v>
      </c>
      <c r="C153" s="81"/>
      <c r="D153" s="81"/>
      <c r="E153" s="82"/>
      <c r="F153" s="81"/>
    </row>
    <row r="154" spans="1:7" outlineLevel="1" x14ac:dyDescent="0.25">
      <c r="A154" s="23" t="s">
        <v>562</v>
      </c>
      <c r="C154" s="81"/>
      <c r="D154" s="81"/>
      <c r="E154" s="82"/>
      <c r="F154" s="81"/>
    </row>
    <row r="155" spans="1:7" outlineLevel="1" x14ac:dyDescent="0.25">
      <c r="A155" s="23" t="s">
        <v>563</v>
      </c>
      <c r="C155" s="81"/>
      <c r="D155" s="81"/>
      <c r="E155" s="82"/>
      <c r="F155" s="81"/>
    </row>
    <row r="156" spans="1:7" outlineLevel="1" x14ac:dyDescent="0.25">
      <c r="A156" s="23" t="s">
        <v>564</v>
      </c>
      <c r="C156" s="81"/>
      <c r="D156" s="81"/>
      <c r="E156" s="82"/>
      <c r="F156" s="81"/>
    </row>
    <row r="157" spans="1:7" outlineLevel="1" x14ac:dyDescent="0.25">
      <c r="A157" s="23" t="s">
        <v>565</v>
      </c>
      <c r="C157" s="81"/>
      <c r="D157" s="81"/>
      <c r="E157" s="82"/>
      <c r="F157" s="81"/>
    </row>
    <row r="158" spans="1:7" outlineLevel="1" x14ac:dyDescent="0.25">
      <c r="A158" s="23" t="s">
        <v>566</v>
      </c>
      <c r="C158" s="81"/>
      <c r="D158" s="81"/>
      <c r="E158" s="82"/>
      <c r="F158" s="81"/>
    </row>
    <row r="159" spans="1:7" ht="15" customHeight="1" x14ac:dyDescent="0.25">
      <c r="A159" s="42"/>
      <c r="B159" s="43" t="s">
        <v>567</v>
      </c>
      <c r="C159" s="42" t="s">
        <v>431</v>
      </c>
      <c r="D159" s="42" t="s">
        <v>432</v>
      </c>
      <c r="E159" s="44"/>
      <c r="F159" s="45" t="s">
        <v>399</v>
      </c>
      <c r="G159" s="45"/>
    </row>
    <row r="160" spans="1:7" x14ac:dyDescent="0.25">
      <c r="A160" s="23" t="s">
        <v>568</v>
      </c>
      <c r="B160" s="23" t="s">
        <v>569</v>
      </c>
      <c r="C160" s="81">
        <v>0.126</v>
      </c>
      <c r="D160" s="81"/>
      <c r="E160" s="82"/>
      <c r="F160" s="81">
        <f>C160</f>
        <v>0.126</v>
      </c>
    </row>
    <row r="161" spans="1:7" x14ac:dyDescent="0.25">
      <c r="A161" s="23" t="s">
        <v>570</v>
      </c>
      <c r="B161" s="23" t="s">
        <v>571</v>
      </c>
      <c r="C161" s="81">
        <f>100%-C160</f>
        <v>0.874</v>
      </c>
      <c r="D161" s="81"/>
      <c r="E161" s="82"/>
      <c r="F161" s="81">
        <f t="shared" ref="F161:F162" si="2">C161</f>
        <v>0.874</v>
      </c>
    </row>
    <row r="162" spans="1:7" x14ac:dyDescent="0.25">
      <c r="A162" s="23" t="s">
        <v>572</v>
      </c>
      <c r="B162" s="23" t="s">
        <v>88</v>
      </c>
      <c r="C162" s="81">
        <v>0</v>
      </c>
      <c r="D162" s="81"/>
      <c r="E162" s="82"/>
      <c r="F162" s="81">
        <f t="shared" si="2"/>
        <v>0</v>
      </c>
    </row>
    <row r="163" spans="1:7" outlineLevel="1" x14ac:dyDescent="0.25">
      <c r="A163" s="23" t="s">
        <v>573</v>
      </c>
      <c r="E163" s="21"/>
    </row>
    <row r="164" spans="1:7" outlineLevel="1" x14ac:dyDescent="0.25">
      <c r="A164" s="23" t="s">
        <v>574</v>
      </c>
      <c r="E164" s="21"/>
    </row>
    <row r="165" spans="1:7" outlineLevel="1" x14ac:dyDescent="0.25">
      <c r="A165" s="23" t="s">
        <v>575</v>
      </c>
      <c r="E165" s="21"/>
    </row>
    <row r="166" spans="1:7" outlineLevel="1" x14ac:dyDescent="0.25">
      <c r="A166" s="23" t="s">
        <v>576</v>
      </c>
      <c r="E166" s="21"/>
    </row>
    <row r="167" spans="1:7" outlineLevel="1" x14ac:dyDescent="0.25">
      <c r="A167" s="23" t="s">
        <v>577</v>
      </c>
      <c r="E167" s="21"/>
    </row>
    <row r="168" spans="1:7" outlineLevel="1" x14ac:dyDescent="0.25">
      <c r="A168" s="23" t="s">
        <v>578</v>
      </c>
      <c r="E168" s="21"/>
    </row>
    <row r="169" spans="1:7" ht="15" customHeight="1" x14ac:dyDescent="0.25">
      <c r="A169" s="42"/>
      <c r="B169" s="43" t="s">
        <v>579</v>
      </c>
      <c r="C169" s="42" t="s">
        <v>431</v>
      </c>
      <c r="D169" s="42" t="s">
        <v>432</v>
      </c>
      <c r="E169" s="44"/>
      <c r="F169" s="45" t="s">
        <v>399</v>
      </c>
      <c r="G169" s="45"/>
    </row>
    <row r="170" spans="1:7" x14ac:dyDescent="0.25">
      <c r="A170" s="23" t="s">
        <v>580</v>
      </c>
      <c r="B170" s="19" t="s">
        <v>581</v>
      </c>
      <c r="C170" s="81">
        <v>0.21002222887992761</v>
      </c>
      <c r="D170" s="81"/>
      <c r="E170" s="82"/>
      <c r="F170" s="81">
        <f>C170</f>
        <v>0.21002222887992761</v>
      </c>
    </row>
    <row r="171" spans="1:7" x14ac:dyDescent="0.25">
      <c r="A171" s="23" t="s">
        <v>582</v>
      </c>
      <c r="B171" s="19" t="s">
        <v>1986</v>
      </c>
      <c r="C171" s="81">
        <v>0.1811693042340127</v>
      </c>
      <c r="D171" s="81"/>
      <c r="E171" s="82"/>
      <c r="F171" s="81">
        <f t="shared" ref="F171:F174" si="3">C171</f>
        <v>0.1811693042340127</v>
      </c>
    </row>
    <row r="172" spans="1:7" x14ac:dyDescent="0.25">
      <c r="A172" s="23" t="s">
        <v>583</v>
      </c>
      <c r="B172" s="19" t="s">
        <v>1987</v>
      </c>
      <c r="C172" s="81">
        <v>0.15166483242680928</v>
      </c>
      <c r="D172" s="81"/>
      <c r="E172" s="81"/>
      <c r="F172" s="81">
        <f t="shared" si="3"/>
        <v>0.15166483242680928</v>
      </c>
    </row>
    <row r="173" spans="1:7" x14ac:dyDescent="0.25">
      <c r="A173" s="23" t="s">
        <v>584</v>
      </c>
      <c r="B173" s="19" t="s">
        <v>1988</v>
      </c>
      <c r="C173" s="81">
        <v>0.22593686455543185</v>
      </c>
      <c r="D173" s="81"/>
      <c r="E173" s="81"/>
      <c r="F173" s="81">
        <f t="shared" si="3"/>
        <v>0.22593686455543185</v>
      </c>
    </row>
    <row r="174" spans="1:7" x14ac:dyDescent="0.25">
      <c r="A174" s="23" t="s">
        <v>585</v>
      </c>
      <c r="B174" s="19" t="s">
        <v>1989</v>
      </c>
      <c r="C174" s="81">
        <v>0.23120676990381805</v>
      </c>
      <c r="D174" s="81"/>
      <c r="E174" s="81"/>
      <c r="F174" s="81">
        <f t="shared" si="3"/>
        <v>0.23120676990381805</v>
      </c>
    </row>
    <row r="175" spans="1:7" outlineLevel="1" x14ac:dyDescent="0.25">
      <c r="A175" s="23" t="s">
        <v>586</v>
      </c>
      <c r="B175" s="38"/>
      <c r="C175" s="81"/>
      <c r="D175" s="81"/>
      <c r="E175" s="81"/>
      <c r="F175" s="81"/>
    </row>
    <row r="176" spans="1:7" outlineLevel="1" x14ac:dyDescent="0.25">
      <c r="A176" s="23" t="s">
        <v>587</v>
      </c>
      <c r="B176" s="38"/>
      <c r="C176" s="81"/>
      <c r="D176" s="81"/>
      <c r="E176" s="81"/>
      <c r="F176" s="81"/>
    </row>
    <row r="177" spans="1:7" outlineLevel="1" x14ac:dyDescent="0.25">
      <c r="A177" s="23" t="s">
        <v>588</v>
      </c>
      <c r="B177" s="19"/>
      <c r="C177" s="81"/>
      <c r="D177" s="81"/>
      <c r="E177" s="81"/>
      <c r="F177" s="81"/>
    </row>
    <row r="178" spans="1:7" outlineLevel="1" x14ac:dyDescent="0.25">
      <c r="A178" s="23" t="s">
        <v>589</v>
      </c>
      <c r="B178" s="19"/>
      <c r="C178" s="81"/>
      <c r="D178" s="81"/>
      <c r="E178" s="81"/>
      <c r="F178" s="81"/>
    </row>
    <row r="179" spans="1:7" ht="15" customHeight="1" x14ac:dyDescent="0.25">
      <c r="A179" s="42"/>
      <c r="B179" s="89" t="s">
        <v>590</v>
      </c>
      <c r="C179" s="42" t="s">
        <v>431</v>
      </c>
      <c r="D179" s="42" t="s">
        <v>432</v>
      </c>
      <c r="E179" s="42"/>
      <c r="F179" s="42" t="s">
        <v>399</v>
      </c>
      <c r="G179" s="45"/>
    </row>
    <row r="180" spans="1:7" x14ac:dyDescent="0.25">
      <c r="A180" s="23" t="s">
        <v>591</v>
      </c>
      <c r="B180" s="23" t="s">
        <v>592</v>
      </c>
      <c r="C180" s="117">
        <v>0</v>
      </c>
      <c r="D180" s="117"/>
      <c r="E180" s="82"/>
      <c r="F180" s="117">
        <f>C180</f>
        <v>0</v>
      </c>
    </row>
    <row r="181" spans="1:7" outlineLevel="1" x14ac:dyDescent="0.25">
      <c r="A181" s="23" t="s">
        <v>1864</v>
      </c>
      <c r="B181" s="75" t="s">
        <v>1863</v>
      </c>
      <c r="C181" s="117">
        <v>0</v>
      </c>
      <c r="D181" s="117"/>
      <c r="E181" s="82"/>
      <c r="F181" s="117">
        <f>C181</f>
        <v>0</v>
      </c>
    </row>
    <row r="182" spans="1:7" outlineLevel="1" x14ac:dyDescent="0.25">
      <c r="A182" s="23" t="s">
        <v>593</v>
      </c>
      <c r="B182" s="76"/>
      <c r="C182" s="81"/>
      <c r="D182" s="81"/>
      <c r="E182" s="82"/>
      <c r="F182" s="81"/>
    </row>
    <row r="183" spans="1:7" outlineLevel="1" x14ac:dyDescent="0.25">
      <c r="A183" s="23" t="s">
        <v>594</v>
      </c>
      <c r="B183" s="76"/>
      <c r="C183" s="81"/>
      <c r="D183" s="81"/>
      <c r="E183" s="82"/>
      <c r="F183" s="81"/>
    </row>
    <row r="184" spans="1:7" outlineLevel="1" x14ac:dyDescent="0.25">
      <c r="A184" s="23" t="s">
        <v>595</v>
      </c>
      <c r="B184" s="76"/>
      <c r="C184" s="81"/>
      <c r="D184" s="81"/>
      <c r="E184" s="82"/>
      <c r="F184" s="81"/>
    </row>
    <row r="185" spans="1:7" ht="18.75" x14ac:dyDescent="0.25">
      <c r="A185" s="77"/>
      <c r="B185" s="78" t="s">
        <v>396</v>
      </c>
      <c r="C185" s="77"/>
      <c r="D185" s="77"/>
      <c r="E185" s="77"/>
      <c r="F185" s="79"/>
      <c r="G185" s="79"/>
    </row>
    <row r="186" spans="1:7" ht="15" customHeight="1" x14ac:dyDescent="0.25">
      <c r="A186" s="42"/>
      <c r="B186" s="43" t="s">
        <v>596</v>
      </c>
      <c r="C186" s="42" t="s">
        <v>597</v>
      </c>
      <c r="D186" s="42" t="s">
        <v>598</v>
      </c>
      <c r="E186" s="44"/>
      <c r="F186" s="42" t="s">
        <v>431</v>
      </c>
      <c r="G186" s="42" t="s">
        <v>599</v>
      </c>
    </row>
    <row r="187" spans="1:7" x14ac:dyDescent="0.25">
      <c r="A187" s="23" t="s">
        <v>600</v>
      </c>
      <c r="B187" s="40" t="s">
        <v>601</v>
      </c>
      <c r="C187" s="84">
        <v>1979.1234524642157</v>
      </c>
      <c r="D187" s="23">
        <v>155956</v>
      </c>
      <c r="E187" s="37"/>
      <c r="F187" s="54"/>
      <c r="G187" s="54"/>
    </row>
    <row r="188" spans="1:7" x14ac:dyDescent="0.25">
      <c r="A188" s="37"/>
      <c r="B188" s="65"/>
      <c r="C188" s="37"/>
      <c r="D188" s="37"/>
      <c r="E188" s="37"/>
      <c r="F188" s="54"/>
      <c r="G188" s="54"/>
    </row>
    <row r="189" spans="1:7" x14ac:dyDescent="0.25">
      <c r="B189" s="40" t="s">
        <v>602</v>
      </c>
      <c r="C189" s="37"/>
      <c r="D189" s="37"/>
      <c r="E189" s="37"/>
      <c r="F189" s="54"/>
      <c r="G189" s="54"/>
    </row>
    <row r="190" spans="1:7" x14ac:dyDescent="0.25">
      <c r="A190" s="23" t="s">
        <v>603</v>
      </c>
      <c r="B190" s="40" t="s">
        <v>2032</v>
      </c>
      <c r="C190" s="84">
        <v>24573.024750820012</v>
      </c>
      <c r="D190" s="85">
        <v>45619</v>
      </c>
      <c r="E190" s="37"/>
      <c r="F190" s="90">
        <f>IF($C$214=0,"",IF(C190="[for completion]","",IF(C190="","",C190/$C$214)))</f>
        <v>7.8036750247276271E-2</v>
      </c>
      <c r="G190" s="90">
        <f>IF($D$214=0,"",IF(D190="[for completion]","",IF(D190="","",D190/$D$214)))</f>
        <v>0.28672080248387866</v>
      </c>
    </row>
    <row r="191" spans="1:7" x14ac:dyDescent="0.25">
      <c r="A191" s="23" t="s">
        <v>604</v>
      </c>
      <c r="B191" s="40" t="s">
        <v>2033</v>
      </c>
      <c r="C191" s="84">
        <v>73084.862941799976</v>
      </c>
      <c r="D191" s="85">
        <v>48788</v>
      </c>
      <c r="E191" s="37"/>
      <c r="F191" s="90">
        <f t="shared" ref="F191:F213" si="4">IF($C$214=0,"",IF(C191="[for completion]","",IF(C191="","",C191/$C$214)))</f>
        <v>0.2320961808356678</v>
      </c>
      <c r="G191" s="90">
        <f t="shared" ref="G191:G213" si="5">IF($D$214=0,"",IF(D191="[for completion]","",IF(D191="","",D191/$D$214)))</f>
        <v>0.30663834173444121</v>
      </c>
    </row>
    <row r="192" spans="1:7" x14ac:dyDescent="0.25">
      <c r="A192" s="23" t="s">
        <v>605</v>
      </c>
      <c r="B192" s="40" t="s">
        <v>2034</v>
      </c>
      <c r="C192" s="84">
        <v>86019.318928750174</v>
      </c>
      <c r="D192" s="85">
        <v>35053</v>
      </c>
      <c r="E192" s="37"/>
      <c r="F192" s="90">
        <f t="shared" si="4"/>
        <v>0.27317223564265025</v>
      </c>
      <c r="G192" s="90">
        <f t="shared" si="5"/>
        <v>0.2203122446670773</v>
      </c>
    </row>
    <row r="193" spans="1:7" x14ac:dyDescent="0.25">
      <c r="A193" s="23" t="s">
        <v>606</v>
      </c>
      <c r="B193" s="40" t="s">
        <v>2035</v>
      </c>
      <c r="C193" s="84">
        <v>54748.597759919881</v>
      </c>
      <c r="D193" s="85">
        <v>15900</v>
      </c>
      <c r="E193" s="37"/>
      <c r="F193" s="90">
        <f t="shared" si="4"/>
        <v>0.17386555758207525</v>
      </c>
      <c r="G193" s="90">
        <f t="shared" si="5"/>
        <v>9.9933377748167893E-2</v>
      </c>
    </row>
    <row r="194" spans="1:7" x14ac:dyDescent="0.25">
      <c r="A194" s="23" t="s">
        <v>607</v>
      </c>
      <c r="B194" s="40" t="s">
        <v>2036</v>
      </c>
      <c r="C194" s="84">
        <v>31042.666513629993</v>
      </c>
      <c r="D194" s="85">
        <v>6983</v>
      </c>
      <c r="E194" s="37"/>
      <c r="F194" s="90">
        <f t="shared" si="4"/>
        <v>9.8582443077252488E-2</v>
      </c>
      <c r="G194" s="90">
        <f t="shared" si="5"/>
        <v>4.3888979673928075E-2</v>
      </c>
    </row>
    <row r="195" spans="1:7" x14ac:dyDescent="0.25">
      <c r="A195" s="23" t="s">
        <v>608</v>
      </c>
      <c r="B195" s="40" t="s">
        <v>2037</v>
      </c>
      <c r="C195" s="84">
        <v>45421.945132849956</v>
      </c>
      <c r="D195" s="85">
        <v>6763</v>
      </c>
      <c r="E195" s="37"/>
      <c r="F195" s="90">
        <f t="shared" si="4"/>
        <v>0.14424683261507781</v>
      </c>
      <c r="G195" s="90">
        <f t="shared" si="5"/>
        <v>4.2506253692506879E-2</v>
      </c>
    </row>
    <row r="196" spans="1:7" x14ac:dyDescent="0.25">
      <c r="A196" s="23" t="s">
        <v>609</v>
      </c>
      <c r="B196" s="40"/>
      <c r="C196" s="84"/>
      <c r="D196" s="85"/>
      <c r="E196" s="37"/>
      <c r="F196" s="90" t="str">
        <f t="shared" si="4"/>
        <v/>
      </c>
      <c r="G196" s="90" t="str">
        <f t="shared" si="5"/>
        <v/>
      </c>
    </row>
    <row r="197" spans="1:7" x14ac:dyDescent="0.25">
      <c r="A197" s="23" t="s">
        <v>610</v>
      </c>
      <c r="B197" s="40"/>
      <c r="C197" s="84"/>
      <c r="D197" s="85"/>
      <c r="E197" s="37"/>
      <c r="F197" s="90" t="str">
        <f t="shared" si="4"/>
        <v/>
      </c>
      <c r="G197" s="90" t="str">
        <f t="shared" si="5"/>
        <v/>
      </c>
    </row>
    <row r="198" spans="1:7" x14ac:dyDescent="0.25">
      <c r="A198" s="23" t="s">
        <v>611</v>
      </c>
      <c r="B198" s="40"/>
      <c r="C198" s="84"/>
      <c r="D198" s="85"/>
      <c r="E198" s="37"/>
      <c r="F198" s="90" t="str">
        <f t="shared" si="4"/>
        <v/>
      </c>
      <c r="G198" s="90" t="str">
        <f t="shared" si="5"/>
        <v/>
      </c>
    </row>
    <row r="199" spans="1:7" x14ac:dyDescent="0.25">
      <c r="A199" s="23" t="s">
        <v>612</v>
      </c>
      <c r="B199" s="40"/>
      <c r="C199" s="84"/>
      <c r="D199" s="85"/>
      <c r="E199" s="40"/>
      <c r="F199" s="90" t="str">
        <f t="shared" si="4"/>
        <v/>
      </c>
      <c r="G199" s="90" t="str">
        <f t="shared" si="5"/>
        <v/>
      </c>
    </row>
    <row r="200" spans="1:7" x14ac:dyDescent="0.25">
      <c r="A200" s="23" t="s">
        <v>613</v>
      </c>
      <c r="B200" s="40"/>
      <c r="C200" s="84"/>
      <c r="D200" s="85"/>
      <c r="E200" s="40"/>
      <c r="F200" s="90" t="str">
        <f t="shared" si="4"/>
        <v/>
      </c>
      <c r="G200" s="90" t="str">
        <f t="shared" si="5"/>
        <v/>
      </c>
    </row>
    <row r="201" spans="1:7" x14ac:dyDescent="0.25">
      <c r="A201" s="23" t="s">
        <v>614</v>
      </c>
      <c r="B201" s="40"/>
      <c r="C201" s="84"/>
      <c r="D201" s="85"/>
      <c r="E201" s="40"/>
      <c r="F201" s="90" t="str">
        <f t="shared" si="4"/>
        <v/>
      </c>
      <c r="G201" s="90" t="str">
        <f t="shared" si="5"/>
        <v/>
      </c>
    </row>
    <row r="202" spans="1:7" x14ac:dyDescent="0.25">
      <c r="A202" s="23" t="s">
        <v>615</v>
      </c>
      <c r="B202" s="40"/>
      <c r="C202" s="84"/>
      <c r="D202" s="85"/>
      <c r="E202" s="40"/>
      <c r="F202" s="90" t="str">
        <f t="shared" si="4"/>
        <v/>
      </c>
      <c r="G202" s="90" t="str">
        <f t="shared" si="5"/>
        <v/>
      </c>
    </row>
    <row r="203" spans="1:7" x14ac:dyDescent="0.25">
      <c r="A203" s="23" t="s">
        <v>616</v>
      </c>
      <c r="B203" s="40"/>
      <c r="C203" s="84"/>
      <c r="D203" s="85"/>
      <c r="E203" s="40"/>
      <c r="F203" s="90" t="str">
        <f t="shared" si="4"/>
        <v/>
      </c>
      <c r="G203" s="90" t="str">
        <f t="shared" si="5"/>
        <v/>
      </c>
    </row>
    <row r="204" spans="1:7" x14ac:dyDescent="0.25">
      <c r="A204" s="23" t="s">
        <v>617</v>
      </c>
      <c r="B204" s="40"/>
      <c r="C204" s="84"/>
      <c r="D204" s="85"/>
      <c r="E204" s="40"/>
      <c r="F204" s="90" t="str">
        <f t="shared" si="4"/>
        <v/>
      </c>
      <c r="G204" s="90" t="str">
        <f t="shared" si="5"/>
        <v/>
      </c>
    </row>
    <row r="205" spans="1:7" x14ac:dyDescent="0.25">
      <c r="A205" s="23" t="s">
        <v>618</v>
      </c>
      <c r="B205" s="40"/>
      <c r="C205" s="84"/>
      <c r="D205" s="85"/>
      <c r="F205" s="90" t="str">
        <f t="shared" si="4"/>
        <v/>
      </c>
      <c r="G205" s="90" t="str">
        <f t="shared" si="5"/>
        <v/>
      </c>
    </row>
    <row r="206" spans="1:7" x14ac:dyDescent="0.25">
      <c r="A206" s="23" t="s">
        <v>619</v>
      </c>
      <c r="B206" s="40"/>
      <c r="C206" s="84"/>
      <c r="D206" s="85"/>
      <c r="E206" s="75"/>
      <c r="F206" s="90" t="str">
        <f t="shared" si="4"/>
        <v/>
      </c>
      <c r="G206" s="90" t="str">
        <f t="shared" si="5"/>
        <v/>
      </c>
    </row>
    <row r="207" spans="1:7" x14ac:dyDescent="0.25">
      <c r="A207" s="23" t="s">
        <v>620</v>
      </c>
      <c r="B207" s="40"/>
      <c r="C207" s="84"/>
      <c r="D207" s="85"/>
      <c r="E207" s="75"/>
      <c r="F207" s="90" t="str">
        <f t="shared" si="4"/>
        <v/>
      </c>
      <c r="G207" s="90" t="str">
        <f t="shared" si="5"/>
        <v/>
      </c>
    </row>
    <row r="208" spans="1:7" x14ac:dyDescent="0.25">
      <c r="A208" s="23" t="s">
        <v>621</v>
      </c>
      <c r="B208" s="40"/>
      <c r="C208" s="84"/>
      <c r="D208" s="85"/>
      <c r="E208" s="75"/>
      <c r="F208" s="90" t="str">
        <f t="shared" si="4"/>
        <v/>
      </c>
      <c r="G208" s="90" t="str">
        <f t="shared" si="5"/>
        <v/>
      </c>
    </row>
    <row r="209" spans="1:7" x14ac:dyDescent="0.25">
      <c r="A209" s="23" t="s">
        <v>622</v>
      </c>
      <c r="B209" s="40"/>
      <c r="C209" s="84"/>
      <c r="D209" s="85"/>
      <c r="E209" s="75"/>
      <c r="F209" s="90" t="str">
        <f t="shared" si="4"/>
        <v/>
      </c>
      <c r="G209" s="90" t="str">
        <f t="shared" si="5"/>
        <v/>
      </c>
    </row>
    <row r="210" spans="1:7" x14ac:dyDescent="0.25">
      <c r="A210" s="23" t="s">
        <v>623</v>
      </c>
      <c r="B210" s="40"/>
      <c r="C210" s="84"/>
      <c r="D210" s="85"/>
      <c r="E210" s="75"/>
      <c r="F210" s="90" t="str">
        <f t="shared" si="4"/>
        <v/>
      </c>
      <c r="G210" s="90" t="str">
        <f t="shared" si="5"/>
        <v/>
      </c>
    </row>
    <row r="211" spans="1:7" x14ac:dyDescent="0.25">
      <c r="A211" s="23" t="s">
        <v>624</v>
      </c>
      <c r="B211" s="40"/>
      <c r="C211" s="84"/>
      <c r="D211" s="85"/>
      <c r="E211" s="75"/>
      <c r="F211" s="90" t="str">
        <f t="shared" si="4"/>
        <v/>
      </c>
      <c r="G211" s="90" t="str">
        <f t="shared" si="5"/>
        <v/>
      </c>
    </row>
    <row r="212" spans="1:7" x14ac:dyDescent="0.25">
      <c r="A212" s="23" t="s">
        <v>625</v>
      </c>
      <c r="B212" s="40"/>
      <c r="C212" s="84"/>
      <c r="D212" s="85"/>
      <c r="E212" s="75"/>
      <c r="F212" s="90" t="str">
        <f t="shared" si="4"/>
        <v/>
      </c>
      <c r="G212" s="90" t="str">
        <f t="shared" si="5"/>
        <v/>
      </c>
    </row>
    <row r="213" spans="1:7" x14ac:dyDescent="0.25">
      <c r="A213" s="23" t="s">
        <v>626</v>
      </c>
      <c r="B213" s="40"/>
      <c r="C213" s="84"/>
      <c r="D213" s="85"/>
      <c r="E213" s="75"/>
      <c r="F213" s="90" t="str">
        <f t="shared" si="4"/>
        <v/>
      </c>
      <c r="G213" s="90" t="str">
        <f t="shared" si="5"/>
        <v/>
      </c>
    </row>
    <row r="214" spans="1:7" x14ac:dyDescent="0.25">
      <c r="A214" s="23" t="s">
        <v>627</v>
      </c>
      <c r="B214" s="49" t="s">
        <v>90</v>
      </c>
      <c r="C214" s="86">
        <f>SUM(C190:C213)</f>
        <v>314890.41602777003</v>
      </c>
      <c r="D214" s="47">
        <f>SUM(D190:D213)</f>
        <v>159106</v>
      </c>
      <c r="E214" s="75"/>
      <c r="F214" s="99">
        <f>SUM(F190:F213)</f>
        <v>0.99999999999999978</v>
      </c>
      <c r="G214" s="99">
        <f>SUM(G190:G213)</f>
        <v>1.0000000000000002</v>
      </c>
    </row>
    <row r="215" spans="1:7" ht="15" customHeight="1" x14ac:dyDescent="0.25">
      <c r="A215" s="42"/>
      <c r="B215" s="42" t="s">
        <v>628</v>
      </c>
      <c r="C215" s="42" t="s">
        <v>597</v>
      </c>
      <c r="D215" s="42" t="s">
        <v>598</v>
      </c>
      <c r="E215" s="44"/>
      <c r="F215" s="42" t="s">
        <v>431</v>
      </c>
      <c r="G215" s="42" t="s">
        <v>599</v>
      </c>
    </row>
    <row r="216" spans="1:7" x14ac:dyDescent="0.25">
      <c r="A216" s="23" t="s">
        <v>629</v>
      </c>
      <c r="B216" s="23" t="s">
        <v>630</v>
      </c>
      <c r="C216" s="81">
        <v>0.61001308557621936</v>
      </c>
      <c r="D216" s="23">
        <f>D187</f>
        <v>155956</v>
      </c>
      <c r="F216" s="98"/>
      <c r="G216" s="98"/>
    </row>
    <row r="217" spans="1:7" x14ac:dyDescent="0.25">
      <c r="F217" s="98"/>
      <c r="G217" s="98"/>
    </row>
    <row r="218" spans="1:7" x14ac:dyDescent="0.25">
      <c r="B218" s="40" t="s">
        <v>631</v>
      </c>
      <c r="F218" s="98"/>
      <c r="G218" s="98"/>
    </row>
    <row r="219" spans="1:7" x14ac:dyDescent="0.25">
      <c r="A219" s="23" t="s">
        <v>632</v>
      </c>
      <c r="B219" s="23" t="s">
        <v>633</v>
      </c>
      <c r="C219" s="84">
        <v>34797.380684210068</v>
      </c>
      <c r="D219" s="85">
        <v>33730</v>
      </c>
      <c r="F219" s="90">
        <f t="shared" ref="F219:F233" si="6">IF($C$227=0,"",IF(C219="[for completion]","",C219/$C$227))</f>
        <v>0.11050631874785696</v>
      </c>
      <c r="G219" s="90">
        <f t="shared" ref="G219:G233" si="7">IF($D$227=0,"",IF(D219="[for completion]","",D219/$D$227))</f>
        <v>0.21199703342425805</v>
      </c>
    </row>
    <row r="220" spans="1:7" x14ac:dyDescent="0.25">
      <c r="A220" s="23" t="s">
        <v>634</v>
      </c>
      <c r="B220" s="23" t="s">
        <v>635</v>
      </c>
      <c r="C220" s="84">
        <v>34439.381571429978</v>
      </c>
      <c r="D220" s="85">
        <v>19747</v>
      </c>
      <c r="F220" s="90">
        <f t="shared" si="6"/>
        <v>0.1093694181165322</v>
      </c>
      <c r="G220" s="90">
        <f t="shared" si="7"/>
        <v>0.12411222706874663</v>
      </c>
    </row>
    <row r="221" spans="1:7" x14ac:dyDescent="0.25">
      <c r="A221" s="23" t="s">
        <v>636</v>
      </c>
      <c r="B221" s="23" t="s">
        <v>637</v>
      </c>
      <c r="C221" s="84">
        <v>63058.449518739966</v>
      </c>
      <c r="D221" s="85">
        <v>30848</v>
      </c>
      <c r="F221" s="90">
        <f t="shared" si="6"/>
        <v>0.20025521994031989</v>
      </c>
      <c r="G221" s="90">
        <f t="shared" si="7"/>
        <v>0.19388332306764045</v>
      </c>
    </row>
    <row r="222" spans="1:7" x14ac:dyDescent="0.25">
      <c r="A222" s="23" t="s">
        <v>638</v>
      </c>
      <c r="B222" s="23" t="s">
        <v>639</v>
      </c>
      <c r="C222" s="84">
        <v>58240.796759329976</v>
      </c>
      <c r="D222" s="85">
        <v>25396</v>
      </c>
      <c r="F222" s="90">
        <f t="shared" si="6"/>
        <v>0.18495576173456391</v>
      </c>
      <c r="G222" s="90">
        <f t="shared" si="7"/>
        <v>0.15961685920078439</v>
      </c>
    </row>
    <row r="223" spans="1:7" x14ac:dyDescent="0.25">
      <c r="A223" s="23" t="s">
        <v>640</v>
      </c>
      <c r="B223" s="23" t="s">
        <v>641</v>
      </c>
      <c r="C223" s="84">
        <v>124354.40749406026</v>
      </c>
      <c r="D223" s="85">
        <v>49385</v>
      </c>
      <c r="F223" s="90">
        <f t="shared" si="6"/>
        <v>0.39491328146072702</v>
      </c>
      <c r="G223" s="90">
        <f t="shared" si="7"/>
        <v>0.31039055723857051</v>
      </c>
    </row>
    <row r="224" spans="1:7" x14ac:dyDescent="0.25">
      <c r="A224" s="23" t="s">
        <v>642</v>
      </c>
      <c r="B224" s="23" t="s">
        <v>643</v>
      </c>
      <c r="C224" s="84">
        <v>0</v>
      </c>
      <c r="D224" s="85">
        <v>0</v>
      </c>
      <c r="F224" s="90">
        <f t="shared" si="6"/>
        <v>0</v>
      </c>
      <c r="G224" s="90">
        <f t="shared" si="7"/>
        <v>0</v>
      </c>
    </row>
    <row r="225" spans="1:7" x14ac:dyDescent="0.25">
      <c r="A225" s="23" t="s">
        <v>644</v>
      </c>
      <c r="B225" s="23" t="s">
        <v>645</v>
      </c>
      <c r="C225" s="84">
        <v>0</v>
      </c>
      <c r="D225" s="85">
        <v>0</v>
      </c>
      <c r="F225" s="90">
        <f t="shared" si="6"/>
        <v>0</v>
      </c>
      <c r="G225" s="90">
        <f t="shared" si="7"/>
        <v>0</v>
      </c>
    </row>
    <row r="226" spans="1:7" x14ac:dyDescent="0.25">
      <c r="A226" s="23" t="s">
        <v>646</v>
      </c>
      <c r="B226" s="23" t="s">
        <v>647</v>
      </c>
      <c r="C226" s="84">
        <v>0</v>
      </c>
      <c r="D226" s="85">
        <v>0</v>
      </c>
      <c r="F226" s="90">
        <f t="shared" si="6"/>
        <v>0</v>
      </c>
      <c r="G226" s="90">
        <f t="shared" si="7"/>
        <v>0</v>
      </c>
    </row>
    <row r="227" spans="1:7" x14ac:dyDescent="0.25">
      <c r="A227" s="23" t="s">
        <v>648</v>
      </c>
      <c r="B227" s="49" t="s">
        <v>90</v>
      </c>
      <c r="C227" s="84">
        <f>SUM(C219:C226)</f>
        <v>314890.41602777026</v>
      </c>
      <c r="D227" s="85">
        <f>SUM(D219:D226)</f>
        <v>159106</v>
      </c>
      <c r="F227" s="81">
        <f>SUM(F219:F226)</f>
        <v>1</v>
      </c>
      <c r="G227" s="81">
        <f>SUM(G219:G226)</f>
        <v>1</v>
      </c>
    </row>
    <row r="228" spans="1:7" outlineLevel="1" x14ac:dyDescent="0.25">
      <c r="A228" s="23" t="s">
        <v>649</v>
      </c>
      <c r="B228" s="51" t="s">
        <v>650</v>
      </c>
      <c r="C228" s="84"/>
      <c r="D228" s="85"/>
      <c r="F228" s="90">
        <f t="shared" si="6"/>
        <v>0</v>
      </c>
      <c r="G228" s="90">
        <f t="shared" si="7"/>
        <v>0</v>
      </c>
    </row>
    <row r="229" spans="1:7" outlineLevel="1" x14ac:dyDescent="0.25">
      <c r="A229" s="23" t="s">
        <v>651</v>
      </c>
      <c r="B229" s="51" t="s">
        <v>652</v>
      </c>
      <c r="C229" s="84"/>
      <c r="D229" s="85"/>
      <c r="F229" s="90">
        <f t="shared" si="6"/>
        <v>0</v>
      </c>
      <c r="G229" s="90">
        <f t="shared" si="7"/>
        <v>0</v>
      </c>
    </row>
    <row r="230" spans="1:7" outlineLevel="1" x14ac:dyDescent="0.25">
      <c r="A230" s="23" t="s">
        <v>653</v>
      </c>
      <c r="B230" s="51" t="s">
        <v>654</v>
      </c>
      <c r="C230" s="84"/>
      <c r="D230" s="85"/>
      <c r="F230" s="90">
        <f t="shared" si="6"/>
        <v>0</v>
      </c>
      <c r="G230" s="90">
        <f t="shared" si="7"/>
        <v>0</v>
      </c>
    </row>
    <row r="231" spans="1:7" outlineLevel="1" x14ac:dyDescent="0.25">
      <c r="A231" s="23" t="s">
        <v>655</v>
      </c>
      <c r="B231" s="51" t="s">
        <v>656</v>
      </c>
      <c r="C231" s="84"/>
      <c r="D231" s="85"/>
      <c r="F231" s="90">
        <f t="shared" si="6"/>
        <v>0</v>
      </c>
      <c r="G231" s="90">
        <f t="shared" si="7"/>
        <v>0</v>
      </c>
    </row>
    <row r="232" spans="1:7" outlineLevel="1" x14ac:dyDescent="0.25">
      <c r="A232" s="23" t="s">
        <v>657</v>
      </c>
      <c r="B232" s="51" t="s">
        <v>658</v>
      </c>
      <c r="C232" s="84"/>
      <c r="D232" s="85"/>
      <c r="F232" s="90">
        <f t="shared" si="6"/>
        <v>0</v>
      </c>
      <c r="G232" s="90">
        <f t="shared" si="7"/>
        <v>0</v>
      </c>
    </row>
    <row r="233" spans="1:7" outlineLevel="1" x14ac:dyDescent="0.25">
      <c r="A233" s="23" t="s">
        <v>659</v>
      </c>
      <c r="B233" s="51" t="s">
        <v>660</v>
      </c>
      <c r="C233" s="84"/>
      <c r="D233" s="85"/>
      <c r="F233" s="90">
        <f t="shared" si="6"/>
        <v>0</v>
      </c>
      <c r="G233" s="90">
        <f t="shared" si="7"/>
        <v>0</v>
      </c>
    </row>
    <row r="234" spans="1:7" outlineLevel="1" x14ac:dyDescent="0.25">
      <c r="A234" s="23" t="s">
        <v>661</v>
      </c>
      <c r="B234" s="51"/>
      <c r="F234" s="90"/>
      <c r="G234" s="90"/>
    </row>
    <row r="235" spans="1:7" outlineLevel="1" x14ac:dyDescent="0.25">
      <c r="A235" s="23" t="s">
        <v>662</v>
      </c>
      <c r="B235" s="51"/>
      <c r="F235" s="90"/>
      <c r="G235" s="90"/>
    </row>
    <row r="236" spans="1:7" outlineLevel="1" x14ac:dyDescent="0.25">
      <c r="A236" s="23" t="s">
        <v>663</v>
      </c>
      <c r="B236" s="51"/>
      <c r="F236" s="90"/>
      <c r="G236" s="90"/>
    </row>
    <row r="237" spans="1:7" ht="15" customHeight="1" x14ac:dyDescent="0.25">
      <c r="A237" s="42"/>
      <c r="B237" s="42" t="s">
        <v>664</v>
      </c>
      <c r="C237" s="42" t="s">
        <v>597</v>
      </c>
      <c r="D237" s="42" t="s">
        <v>598</v>
      </c>
      <c r="E237" s="44"/>
      <c r="F237" s="42" t="s">
        <v>431</v>
      </c>
      <c r="G237" s="42" t="s">
        <v>599</v>
      </c>
    </row>
    <row r="238" spans="1:7" x14ac:dyDescent="0.25">
      <c r="A238" s="23" t="s">
        <v>665</v>
      </c>
      <c r="B238" s="23" t="s">
        <v>630</v>
      </c>
      <c r="C238" s="81">
        <v>0.5333911750394057</v>
      </c>
      <c r="D238" s="23">
        <f>D187</f>
        <v>155956</v>
      </c>
      <c r="F238" s="98"/>
      <c r="G238" s="98"/>
    </row>
    <row r="239" spans="1:7" x14ac:dyDescent="0.25">
      <c r="F239" s="98"/>
      <c r="G239" s="98"/>
    </row>
    <row r="240" spans="1:7" x14ac:dyDescent="0.25">
      <c r="B240" s="40" t="s">
        <v>631</v>
      </c>
      <c r="F240" s="98"/>
      <c r="G240" s="98"/>
    </row>
    <row r="241" spans="1:7" x14ac:dyDescent="0.25">
      <c r="A241" s="23" t="s">
        <v>666</v>
      </c>
      <c r="B241" s="23" t="s">
        <v>633</v>
      </c>
      <c r="C241" s="84">
        <v>74145.675615150045</v>
      </c>
      <c r="D241" s="85">
        <v>63377</v>
      </c>
      <c r="F241" s="90">
        <f>IF($C$249=0,"",IF(C241="[Mark as ND1 if not relevant]","",C241/$C$249))</f>
        <v>0.23546501208411233</v>
      </c>
      <c r="G241" s="90">
        <f>IF($D$249=0,"",IF(D241="[Mark as ND1 if not relevant]","",D241/$D$249))</f>
        <v>0.39833192965695824</v>
      </c>
    </row>
    <row r="242" spans="1:7" x14ac:dyDescent="0.25">
      <c r="A242" s="23" t="s">
        <v>667</v>
      </c>
      <c r="B242" s="23" t="s">
        <v>635</v>
      </c>
      <c r="C242" s="84">
        <v>48738.085551109936</v>
      </c>
      <c r="D242" s="85">
        <v>23793</v>
      </c>
      <c r="F242" s="90">
        <f t="shared" ref="F242:F248" si="8">IF($C$249=0,"",IF(C242="[Mark as ND1 if not relevant]","",C242/$C$249))</f>
        <v>0.15477792613037719</v>
      </c>
      <c r="G242" s="90">
        <f t="shared" ref="G242:G248" si="9">IF($D$249=0,"",IF(D242="[Mark as ND1 if not relevant]","",D242/$D$249))</f>
        <v>0.14954181489070179</v>
      </c>
    </row>
    <row r="243" spans="1:7" x14ac:dyDescent="0.25">
      <c r="A243" s="23" t="s">
        <v>668</v>
      </c>
      <c r="B243" s="23" t="s">
        <v>637</v>
      </c>
      <c r="C243" s="84">
        <v>62893.728533170004</v>
      </c>
      <c r="D243" s="85">
        <v>25744</v>
      </c>
      <c r="F243" s="90">
        <f t="shared" si="8"/>
        <v>0.19973211419563633</v>
      </c>
      <c r="G243" s="90">
        <f t="shared" si="9"/>
        <v>0.1618040802986688</v>
      </c>
    </row>
    <row r="244" spans="1:7" x14ac:dyDescent="0.25">
      <c r="A244" s="23" t="s">
        <v>669</v>
      </c>
      <c r="B244" s="23" t="s">
        <v>639</v>
      </c>
      <c r="C244" s="84">
        <v>65759.489131930051</v>
      </c>
      <c r="D244" s="85">
        <v>24225</v>
      </c>
      <c r="F244" s="90">
        <f t="shared" si="8"/>
        <v>0.20883293293413777</v>
      </c>
      <c r="G244" s="90">
        <f t="shared" si="9"/>
        <v>0.15225698590876521</v>
      </c>
    </row>
    <row r="245" spans="1:7" x14ac:dyDescent="0.25">
      <c r="A245" s="23" t="s">
        <v>670</v>
      </c>
      <c r="B245" s="23" t="s">
        <v>641</v>
      </c>
      <c r="C245" s="84">
        <v>59618.408691300021</v>
      </c>
      <c r="D245" s="85">
        <v>20579</v>
      </c>
      <c r="F245" s="90">
        <f t="shared" si="8"/>
        <v>0.18933065490961876</v>
      </c>
      <c r="G245" s="90">
        <f t="shared" si="9"/>
        <v>0.12934144532575767</v>
      </c>
    </row>
    <row r="246" spans="1:7" x14ac:dyDescent="0.25">
      <c r="A246" s="23" t="s">
        <v>671</v>
      </c>
      <c r="B246" s="23" t="s">
        <v>643</v>
      </c>
      <c r="C246" s="84">
        <v>2883.6149834099997</v>
      </c>
      <c r="D246" s="85">
        <v>1084</v>
      </c>
      <c r="F246" s="90">
        <f t="shared" si="8"/>
        <v>9.1575190499151131E-3</v>
      </c>
      <c r="G246" s="90">
        <f t="shared" si="9"/>
        <v>6.8130680175480501E-3</v>
      </c>
    </row>
    <row r="247" spans="1:7" x14ac:dyDescent="0.25">
      <c r="A247" s="23" t="s">
        <v>672</v>
      </c>
      <c r="B247" s="23" t="s">
        <v>645</v>
      </c>
      <c r="C247" s="84">
        <v>559.85886737999999</v>
      </c>
      <c r="D247" s="85">
        <v>198</v>
      </c>
      <c r="F247" s="90">
        <f t="shared" si="8"/>
        <v>1.7779482603580612E-3</v>
      </c>
      <c r="G247" s="90">
        <f t="shared" si="9"/>
        <v>1.2444533832790719E-3</v>
      </c>
    </row>
    <row r="248" spans="1:7" x14ac:dyDescent="0.25">
      <c r="A248" s="23" t="s">
        <v>673</v>
      </c>
      <c r="B248" s="23" t="s">
        <v>647</v>
      </c>
      <c r="C248" s="84">
        <v>291.55465432</v>
      </c>
      <c r="D248" s="85">
        <v>106</v>
      </c>
      <c r="F248" s="90">
        <f t="shared" si="8"/>
        <v>9.2589243584437284E-4</v>
      </c>
      <c r="G248" s="90">
        <f t="shared" si="9"/>
        <v>6.6622251832111927E-4</v>
      </c>
    </row>
    <row r="249" spans="1:7" x14ac:dyDescent="0.25">
      <c r="A249" s="23" t="s">
        <v>674</v>
      </c>
      <c r="B249" s="49" t="s">
        <v>90</v>
      </c>
      <c r="C249" s="84">
        <f>SUM(C241:C248)</f>
        <v>314890.41602777009</v>
      </c>
      <c r="D249" s="85">
        <f>SUM(D241:D248)</f>
        <v>159106</v>
      </c>
      <c r="F249" s="81">
        <f>SUM(F241:F248)</f>
        <v>0.99999999999999989</v>
      </c>
      <c r="G249" s="81">
        <f>SUM(G241:G248)</f>
        <v>0.99999999999999989</v>
      </c>
    </row>
    <row r="250" spans="1:7" outlineLevel="1" x14ac:dyDescent="0.25">
      <c r="A250" s="23" t="s">
        <v>675</v>
      </c>
      <c r="B250" s="51" t="s">
        <v>650</v>
      </c>
      <c r="C250" s="84"/>
      <c r="D250" s="85"/>
      <c r="F250" s="90">
        <f t="shared" ref="F250:F255" si="10">IF($C$249=0,"",IF(C250="[for completion]","",C250/$C$249))</f>
        <v>0</v>
      </c>
      <c r="G250" s="90">
        <f t="shared" ref="G250:G255" si="11">IF($D$249=0,"",IF(D250="[for completion]","",D250/$D$249))</f>
        <v>0</v>
      </c>
    </row>
    <row r="251" spans="1:7" outlineLevel="1" x14ac:dyDescent="0.25">
      <c r="A251" s="23" t="s">
        <v>676</v>
      </c>
      <c r="B251" s="51" t="s">
        <v>652</v>
      </c>
      <c r="C251" s="84"/>
      <c r="D251" s="85"/>
      <c r="F251" s="90">
        <f t="shared" si="10"/>
        <v>0</v>
      </c>
      <c r="G251" s="90">
        <f t="shared" si="11"/>
        <v>0</v>
      </c>
    </row>
    <row r="252" spans="1:7" outlineLevel="1" x14ac:dyDescent="0.25">
      <c r="A252" s="23" t="s">
        <v>677</v>
      </c>
      <c r="B252" s="51" t="s">
        <v>654</v>
      </c>
      <c r="C252" s="84"/>
      <c r="D252" s="85"/>
      <c r="F252" s="90">
        <f t="shared" si="10"/>
        <v>0</v>
      </c>
      <c r="G252" s="90">
        <f t="shared" si="11"/>
        <v>0</v>
      </c>
    </row>
    <row r="253" spans="1:7" outlineLevel="1" x14ac:dyDescent="0.25">
      <c r="A253" s="23" t="s">
        <v>678</v>
      </c>
      <c r="B253" s="51" t="s">
        <v>656</v>
      </c>
      <c r="C253" s="84"/>
      <c r="D253" s="85"/>
      <c r="F253" s="90">
        <f t="shared" si="10"/>
        <v>0</v>
      </c>
      <c r="G253" s="90">
        <f t="shared" si="11"/>
        <v>0</v>
      </c>
    </row>
    <row r="254" spans="1:7" outlineLevel="1" x14ac:dyDescent="0.25">
      <c r="A254" s="23" t="s">
        <v>679</v>
      </c>
      <c r="B254" s="51" t="s">
        <v>658</v>
      </c>
      <c r="C254" s="84"/>
      <c r="D254" s="85"/>
      <c r="F254" s="90">
        <f t="shared" si="10"/>
        <v>0</v>
      </c>
      <c r="G254" s="90">
        <f t="shared" si="11"/>
        <v>0</v>
      </c>
    </row>
    <row r="255" spans="1:7" outlineLevel="1" x14ac:dyDescent="0.25">
      <c r="A255" s="23" t="s">
        <v>680</v>
      </c>
      <c r="B255" s="51" t="s">
        <v>660</v>
      </c>
      <c r="C255" s="84"/>
      <c r="D255" s="85"/>
      <c r="F255" s="90">
        <f t="shared" si="10"/>
        <v>0</v>
      </c>
      <c r="G255" s="90">
        <f t="shared" si="11"/>
        <v>0</v>
      </c>
    </row>
    <row r="256" spans="1:7" outlineLevel="1" x14ac:dyDescent="0.25">
      <c r="A256" s="23" t="s">
        <v>681</v>
      </c>
      <c r="B256" s="51"/>
      <c r="F256" s="48"/>
      <c r="G256" s="48"/>
    </row>
    <row r="257" spans="1:14" outlineLevel="1" x14ac:dyDescent="0.25">
      <c r="A257" s="23" t="s">
        <v>682</v>
      </c>
      <c r="B257" s="51"/>
      <c r="F257" s="48"/>
      <c r="G257" s="48"/>
    </row>
    <row r="258" spans="1:14" outlineLevel="1" x14ac:dyDescent="0.25">
      <c r="A258" s="23" t="s">
        <v>683</v>
      </c>
      <c r="B258" s="51"/>
      <c r="F258" s="48"/>
      <c r="G258" s="48"/>
    </row>
    <row r="259" spans="1:14" ht="15" customHeight="1" x14ac:dyDescent="0.25">
      <c r="A259" s="42"/>
      <c r="B259" s="71" t="s">
        <v>684</v>
      </c>
      <c r="C259" s="42" t="s">
        <v>431</v>
      </c>
      <c r="D259" s="42"/>
      <c r="E259" s="44"/>
      <c r="F259" s="42"/>
      <c r="G259" s="42"/>
    </row>
    <row r="260" spans="1:14" x14ac:dyDescent="0.25">
      <c r="A260" s="23" t="s">
        <v>685</v>
      </c>
      <c r="B260" s="23" t="s">
        <v>686</v>
      </c>
      <c r="C260" s="81">
        <v>0.98899999999999999</v>
      </c>
      <c r="E260" s="75"/>
      <c r="F260" s="75"/>
      <c r="G260" s="75"/>
    </row>
    <row r="261" spans="1:14" x14ac:dyDescent="0.25">
      <c r="A261" s="23" t="s">
        <v>687</v>
      </c>
      <c r="B261" s="23" t="s">
        <v>688</v>
      </c>
      <c r="C261" s="81">
        <f>100%-C260</f>
        <v>1.100000000000001E-2</v>
      </c>
      <c r="E261" s="75"/>
      <c r="F261" s="75"/>
    </row>
    <row r="262" spans="1:14" x14ac:dyDescent="0.25">
      <c r="A262" s="23" t="s">
        <v>689</v>
      </c>
      <c r="B262" s="23" t="s">
        <v>690</v>
      </c>
      <c r="C262" s="81"/>
      <c r="E262" s="75"/>
      <c r="F262" s="75"/>
    </row>
    <row r="263" spans="1:14" x14ac:dyDescent="0.25">
      <c r="A263" s="23" t="s">
        <v>691</v>
      </c>
      <c r="B263" s="23" t="s">
        <v>1412</v>
      </c>
      <c r="C263" s="81"/>
      <c r="E263" s="75"/>
      <c r="F263" s="75"/>
    </row>
    <row r="264" spans="1:14" x14ac:dyDescent="0.25">
      <c r="A264" s="23" t="s">
        <v>780</v>
      </c>
      <c r="B264" s="40" t="s">
        <v>774</v>
      </c>
      <c r="C264" s="81"/>
      <c r="D264" s="37"/>
      <c r="E264" s="37"/>
      <c r="F264" s="54"/>
      <c r="G264" s="54"/>
      <c r="H264" s="21"/>
      <c r="I264" s="23"/>
      <c r="J264" s="23"/>
      <c r="K264" s="23"/>
      <c r="L264" s="21"/>
      <c r="M264" s="21"/>
      <c r="N264" s="21"/>
    </row>
    <row r="265" spans="1:14" x14ac:dyDescent="0.25">
      <c r="A265" s="23" t="s">
        <v>1413</v>
      </c>
      <c r="B265" s="23" t="s">
        <v>88</v>
      </c>
      <c r="C265" s="81"/>
      <c r="E265" s="75"/>
      <c r="F265" s="75"/>
    </row>
    <row r="266" spans="1:14" outlineLevel="1" x14ac:dyDescent="0.25">
      <c r="A266" s="23" t="s">
        <v>692</v>
      </c>
      <c r="B266" s="51" t="s">
        <v>694</v>
      </c>
      <c r="C266" s="100"/>
      <c r="E266" s="75"/>
      <c r="F266" s="75"/>
    </row>
    <row r="267" spans="1:14" outlineLevel="1" x14ac:dyDescent="0.25">
      <c r="A267" s="23" t="s">
        <v>693</v>
      </c>
      <c r="B267" s="51" t="s">
        <v>696</v>
      </c>
      <c r="C267" s="81"/>
      <c r="E267" s="75"/>
      <c r="F267" s="75"/>
    </row>
    <row r="268" spans="1:14" outlineLevel="1" x14ac:dyDescent="0.25">
      <c r="A268" s="23" t="s">
        <v>695</v>
      </c>
      <c r="B268" s="51" t="s">
        <v>698</v>
      </c>
      <c r="C268" s="81"/>
      <c r="E268" s="75"/>
      <c r="F268" s="75"/>
    </row>
    <row r="269" spans="1:14" outlineLevel="1" x14ac:dyDescent="0.25">
      <c r="A269" s="23" t="s">
        <v>697</v>
      </c>
      <c r="B269" s="51" t="s">
        <v>700</v>
      </c>
      <c r="C269" s="81"/>
      <c r="E269" s="75"/>
      <c r="F269" s="75"/>
    </row>
    <row r="270" spans="1:14" outlineLevel="1" x14ac:dyDescent="0.25">
      <c r="A270" s="23" t="s">
        <v>699</v>
      </c>
      <c r="B270" s="51" t="s">
        <v>92</v>
      </c>
      <c r="C270" s="81"/>
      <c r="E270" s="75"/>
      <c r="F270" s="75"/>
    </row>
    <row r="271" spans="1:14" outlineLevel="1" x14ac:dyDescent="0.25">
      <c r="A271" s="23" t="s">
        <v>701</v>
      </c>
      <c r="B271" s="51" t="s">
        <v>92</v>
      </c>
      <c r="C271" s="81"/>
      <c r="E271" s="75"/>
      <c r="F271" s="75"/>
    </row>
    <row r="272" spans="1:14" outlineLevel="1" x14ac:dyDescent="0.25">
      <c r="A272" s="23" t="s">
        <v>702</v>
      </c>
      <c r="B272" s="51" t="s">
        <v>92</v>
      </c>
      <c r="C272" s="81"/>
      <c r="E272" s="75"/>
      <c r="F272" s="75"/>
    </row>
    <row r="273" spans="1:7" outlineLevel="1" x14ac:dyDescent="0.25">
      <c r="A273" s="23" t="s">
        <v>703</v>
      </c>
      <c r="B273" s="51" t="s">
        <v>92</v>
      </c>
      <c r="C273" s="81"/>
      <c r="E273" s="75"/>
      <c r="F273" s="75"/>
    </row>
    <row r="274" spans="1:7" outlineLevel="1" x14ac:dyDescent="0.25">
      <c r="A274" s="23" t="s">
        <v>704</v>
      </c>
      <c r="B274" s="51" t="s">
        <v>92</v>
      </c>
      <c r="C274" s="81"/>
      <c r="E274" s="75"/>
      <c r="F274" s="75"/>
    </row>
    <row r="275" spans="1:7" outlineLevel="1" x14ac:dyDescent="0.25">
      <c r="A275" s="23" t="s">
        <v>705</v>
      </c>
      <c r="B275" s="51" t="s">
        <v>92</v>
      </c>
      <c r="C275" s="81"/>
      <c r="E275" s="75"/>
      <c r="F275" s="75"/>
    </row>
    <row r="276" spans="1:7" ht="15" customHeight="1" x14ac:dyDescent="0.25">
      <c r="A276" s="42"/>
      <c r="B276" s="71" t="s">
        <v>706</v>
      </c>
      <c r="C276" s="42" t="s">
        <v>431</v>
      </c>
      <c r="D276" s="42"/>
      <c r="E276" s="44"/>
      <c r="F276" s="42"/>
      <c r="G276" s="45"/>
    </row>
    <row r="277" spans="1:7" x14ac:dyDescent="0.25">
      <c r="A277" s="23" t="s">
        <v>6</v>
      </c>
      <c r="B277" s="23" t="s">
        <v>775</v>
      </c>
      <c r="C277" s="81">
        <v>1</v>
      </c>
      <c r="E277" s="21"/>
      <c r="F277" s="21"/>
    </row>
    <row r="278" spans="1:7" x14ac:dyDescent="0.25">
      <c r="A278" s="23" t="s">
        <v>707</v>
      </c>
      <c r="B278" s="23" t="s">
        <v>708</v>
      </c>
      <c r="C278" s="81"/>
      <c r="E278" s="21"/>
      <c r="F278" s="21"/>
    </row>
    <row r="279" spans="1:7" x14ac:dyDescent="0.25">
      <c r="A279" s="23" t="s">
        <v>709</v>
      </c>
      <c r="B279" s="23" t="s">
        <v>88</v>
      </c>
      <c r="C279" s="81"/>
      <c r="E279" s="21"/>
      <c r="F279" s="21"/>
    </row>
    <row r="280" spans="1:7" outlineLevel="1" x14ac:dyDescent="0.25">
      <c r="A280" s="23" t="s">
        <v>710</v>
      </c>
      <c r="C280" s="81"/>
      <c r="E280" s="21"/>
      <c r="F280" s="21"/>
    </row>
    <row r="281" spans="1:7" outlineLevel="1" x14ac:dyDescent="0.25">
      <c r="A281" s="23" t="s">
        <v>711</v>
      </c>
      <c r="C281" s="81"/>
      <c r="E281" s="21"/>
      <c r="F281" s="21"/>
    </row>
    <row r="282" spans="1:7" outlineLevel="1" x14ac:dyDescent="0.25">
      <c r="A282" s="23" t="s">
        <v>712</v>
      </c>
      <c r="C282" s="81"/>
      <c r="E282" s="21"/>
      <c r="F282" s="21"/>
    </row>
    <row r="283" spans="1:7" outlineLevel="1" x14ac:dyDescent="0.25">
      <c r="A283" s="23" t="s">
        <v>713</v>
      </c>
      <c r="C283" s="81"/>
      <c r="E283" s="21"/>
      <c r="F283" s="21"/>
    </row>
    <row r="284" spans="1:7" outlineLevel="1" x14ac:dyDescent="0.25">
      <c r="A284" s="23" t="s">
        <v>714</v>
      </c>
      <c r="C284" s="81"/>
      <c r="E284" s="21"/>
      <c r="F284" s="21"/>
    </row>
    <row r="285" spans="1:7" outlineLevel="1" x14ac:dyDescent="0.25">
      <c r="A285" s="23" t="s">
        <v>715</v>
      </c>
      <c r="C285" s="81"/>
      <c r="E285" s="21"/>
      <c r="F285" s="21"/>
    </row>
    <row r="286" spans="1:7" customFormat="1" x14ac:dyDescent="0.25">
      <c r="A286" s="43"/>
      <c r="B286" s="43" t="s">
        <v>1498</v>
      </c>
      <c r="C286" s="43" t="s">
        <v>59</v>
      </c>
      <c r="D286" s="43" t="s">
        <v>883</v>
      </c>
      <c r="E286" s="43"/>
      <c r="F286" s="43" t="s">
        <v>431</v>
      </c>
      <c r="G286" s="43" t="s">
        <v>1142</v>
      </c>
    </row>
    <row r="287" spans="1:7" customFormat="1" x14ac:dyDescent="0.25">
      <c r="A287" s="23" t="s">
        <v>1221</v>
      </c>
      <c r="B287" s="40" t="s">
        <v>2038</v>
      </c>
      <c r="C287" s="84">
        <v>3579.8839585099995</v>
      </c>
      <c r="D287" s="23">
        <v>1248</v>
      </c>
      <c r="E287" s="29"/>
      <c r="F287" s="90">
        <f>IF($C$305=0,"",IF(C287="[For completion]","",C287/$C$305))</f>
        <v>1.136866597487772E-2</v>
      </c>
      <c r="G287" s="90">
        <f>IF($D$305=0,"",IF(D287="[For completion]","",D287/$D$305))</f>
        <v>7.8438273855165747E-3</v>
      </c>
    </row>
    <row r="288" spans="1:7" customFormat="1" x14ac:dyDescent="0.25">
      <c r="A288" s="23" t="s">
        <v>1222</v>
      </c>
      <c r="B288" s="40" t="s">
        <v>2039</v>
      </c>
      <c r="C288" s="84">
        <v>18438.20863589998</v>
      </c>
      <c r="D288" s="23">
        <v>6102</v>
      </c>
      <c r="E288" s="29"/>
      <c r="F288" s="90">
        <f t="shared" ref="F288:F304" si="12">IF($C$305=0,"",IF(C288="[For completion]","",C288/$C$305))</f>
        <v>5.8554365891764458E-2</v>
      </c>
      <c r="G288" s="90">
        <f t="shared" ref="G288:G304" si="13">IF($D$305=0,"",IF(D288="[For completion]","",D288/$D$305))</f>
        <v>3.8351790630145939E-2</v>
      </c>
    </row>
    <row r="289" spans="1:7" customFormat="1" x14ac:dyDescent="0.25">
      <c r="A289" s="23" t="s">
        <v>1223</v>
      </c>
      <c r="B289" s="40" t="s">
        <v>2040</v>
      </c>
      <c r="C289" s="84">
        <v>16642.542913160003</v>
      </c>
      <c r="D289" s="23">
        <v>6372</v>
      </c>
      <c r="E289" s="29"/>
      <c r="F289" s="90">
        <f t="shared" si="12"/>
        <v>5.2851855966592205E-2</v>
      </c>
      <c r="G289" s="90">
        <f t="shared" si="13"/>
        <v>4.0048772516435585E-2</v>
      </c>
    </row>
    <row r="290" spans="1:7" customFormat="1" x14ac:dyDescent="0.25">
      <c r="A290" s="23" t="s">
        <v>1224</v>
      </c>
      <c r="B290" s="40" t="s">
        <v>2041</v>
      </c>
      <c r="C290" s="84">
        <v>19276.390088929991</v>
      </c>
      <c r="D290" s="23">
        <v>7866</v>
      </c>
      <c r="E290" s="29"/>
      <c r="F290" s="90">
        <f t="shared" si="12"/>
        <v>6.1216185402194055E-2</v>
      </c>
      <c r="G290" s="90">
        <f t="shared" si="13"/>
        <v>4.9438738953904944E-2</v>
      </c>
    </row>
    <row r="291" spans="1:7" customFormat="1" x14ac:dyDescent="0.25">
      <c r="A291" s="23" t="s">
        <v>1225</v>
      </c>
      <c r="B291" s="40" t="s">
        <v>2042</v>
      </c>
      <c r="C291" s="84">
        <v>20941.389012679996</v>
      </c>
      <c r="D291" s="23">
        <v>8198</v>
      </c>
      <c r="E291" s="29"/>
      <c r="F291" s="90">
        <f t="shared" si="12"/>
        <v>6.650373573399955E-2</v>
      </c>
      <c r="G291" s="90">
        <f t="shared" si="13"/>
        <v>5.1525398162231471E-2</v>
      </c>
    </row>
    <row r="292" spans="1:7" customFormat="1" x14ac:dyDescent="0.25">
      <c r="A292" s="23" t="s">
        <v>1226</v>
      </c>
      <c r="B292" s="40" t="s">
        <v>2043</v>
      </c>
      <c r="C292" s="84">
        <v>24891.319154079989</v>
      </c>
      <c r="D292" s="23">
        <v>9935</v>
      </c>
      <c r="E292" s="29"/>
      <c r="F292" s="90">
        <f t="shared" si="12"/>
        <v>7.9047560316617679E-2</v>
      </c>
      <c r="G292" s="90">
        <f t="shared" si="13"/>
        <v>6.2442648297361507E-2</v>
      </c>
    </row>
    <row r="293" spans="1:7" customFormat="1" x14ac:dyDescent="0.25">
      <c r="A293" s="23" t="s">
        <v>1227</v>
      </c>
      <c r="B293" s="40" t="s">
        <v>2044</v>
      </c>
      <c r="C293" s="84">
        <v>32069.021704869967</v>
      </c>
      <c r="D293" s="23">
        <v>13060</v>
      </c>
      <c r="E293" s="29"/>
      <c r="F293" s="90">
        <f t="shared" si="12"/>
        <v>0.10184184742555585</v>
      </c>
      <c r="G293" s="90">
        <f t="shared" si="13"/>
        <v>8.2083642351639785E-2</v>
      </c>
    </row>
    <row r="294" spans="1:7" customFormat="1" x14ac:dyDescent="0.25">
      <c r="A294" s="23" t="s">
        <v>1228</v>
      </c>
      <c r="B294" s="40" t="s">
        <v>2045</v>
      </c>
      <c r="C294" s="84">
        <v>0</v>
      </c>
      <c r="D294" s="23">
        <v>0</v>
      </c>
      <c r="E294" s="29"/>
      <c r="F294" s="90">
        <f t="shared" si="12"/>
        <v>0</v>
      </c>
      <c r="G294" s="90">
        <f t="shared" si="13"/>
        <v>0</v>
      </c>
    </row>
    <row r="295" spans="1:7" customFormat="1" x14ac:dyDescent="0.25">
      <c r="A295" s="23" t="s">
        <v>1229</v>
      </c>
      <c r="B295" s="40"/>
      <c r="C295" s="84"/>
      <c r="D295" s="23"/>
      <c r="E295" s="29"/>
      <c r="F295" s="90">
        <f t="shared" si="12"/>
        <v>0</v>
      </c>
      <c r="G295" s="90">
        <f t="shared" si="13"/>
        <v>0</v>
      </c>
    </row>
    <row r="296" spans="1:7" customFormat="1" x14ac:dyDescent="0.25">
      <c r="A296" s="23" t="s">
        <v>1230</v>
      </c>
      <c r="B296" s="40"/>
      <c r="C296" s="84"/>
      <c r="D296" s="23"/>
      <c r="E296" s="29"/>
      <c r="F296" s="90">
        <f t="shared" si="12"/>
        <v>0</v>
      </c>
      <c r="G296" s="90">
        <f t="shared" si="13"/>
        <v>0</v>
      </c>
    </row>
    <row r="297" spans="1:7" customFormat="1" x14ac:dyDescent="0.25">
      <c r="A297" s="23" t="s">
        <v>1231</v>
      </c>
      <c r="B297" s="40"/>
      <c r="C297" s="84"/>
      <c r="D297" s="23"/>
      <c r="E297" s="29"/>
      <c r="F297" s="90">
        <f t="shared" si="12"/>
        <v>0</v>
      </c>
      <c r="G297" s="90">
        <f t="shared" si="13"/>
        <v>0</v>
      </c>
    </row>
    <row r="298" spans="1:7" customFormat="1" x14ac:dyDescent="0.25">
      <c r="A298" s="23" t="s">
        <v>1232</v>
      </c>
      <c r="B298" s="40"/>
      <c r="C298" s="84"/>
      <c r="D298" s="23"/>
      <c r="E298" s="29"/>
      <c r="F298" s="90">
        <f t="shared" si="12"/>
        <v>0</v>
      </c>
      <c r="G298" s="90">
        <f t="shared" si="13"/>
        <v>0</v>
      </c>
    </row>
    <row r="299" spans="1:7" customFormat="1" x14ac:dyDescent="0.25">
      <c r="A299" s="23" t="s">
        <v>1233</v>
      </c>
      <c r="B299" s="40"/>
      <c r="C299" s="84"/>
      <c r="D299" s="23"/>
      <c r="E299" s="29"/>
      <c r="F299" s="90">
        <f t="shared" si="12"/>
        <v>0</v>
      </c>
      <c r="G299" s="90">
        <f t="shared" si="13"/>
        <v>0</v>
      </c>
    </row>
    <row r="300" spans="1:7" customFormat="1" x14ac:dyDescent="0.25">
      <c r="A300" s="23" t="s">
        <v>1234</v>
      </c>
      <c r="B300" s="40"/>
      <c r="C300" s="84"/>
      <c r="D300" s="23"/>
      <c r="E300" s="29"/>
      <c r="F300" s="90">
        <f t="shared" si="12"/>
        <v>0</v>
      </c>
      <c r="G300" s="90">
        <f t="shared" si="13"/>
        <v>0</v>
      </c>
    </row>
    <row r="301" spans="1:7" customFormat="1" x14ac:dyDescent="0.25">
      <c r="A301" s="23" t="s">
        <v>1235</v>
      </c>
      <c r="B301" s="40"/>
      <c r="C301" s="84"/>
      <c r="D301" s="23"/>
      <c r="E301" s="29"/>
      <c r="F301" s="90">
        <f t="shared" si="12"/>
        <v>0</v>
      </c>
      <c r="G301" s="90">
        <f t="shared" si="13"/>
        <v>0</v>
      </c>
    </row>
    <row r="302" spans="1:7" customFormat="1" x14ac:dyDescent="0.25">
      <c r="A302" s="23" t="s">
        <v>1236</v>
      </c>
      <c r="B302" s="40"/>
      <c r="C302" s="84"/>
      <c r="D302" s="23"/>
      <c r="E302" s="29"/>
      <c r="F302" s="90">
        <f t="shared" si="12"/>
        <v>0</v>
      </c>
      <c r="G302" s="90">
        <f t="shared" si="13"/>
        <v>0</v>
      </c>
    </row>
    <row r="303" spans="1:7" customFormat="1" x14ac:dyDescent="0.25">
      <c r="A303" s="23" t="s">
        <v>1237</v>
      </c>
      <c r="B303" s="40"/>
      <c r="C303" s="84"/>
      <c r="D303" s="23"/>
      <c r="E303" s="29"/>
      <c r="F303" s="90">
        <f t="shared" si="12"/>
        <v>0</v>
      </c>
      <c r="G303" s="90">
        <f t="shared" si="13"/>
        <v>0</v>
      </c>
    </row>
    <row r="304" spans="1:7" customFormat="1" x14ac:dyDescent="0.25">
      <c r="A304" s="23" t="s">
        <v>1238</v>
      </c>
      <c r="B304" s="40" t="s">
        <v>1276</v>
      </c>
      <c r="C304" s="84">
        <v>179051.66055964015</v>
      </c>
      <c r="D304" s="23">
        <v>106325</v>
      </c>
      <c r="E304" s="29"/>
      <c r="F304" s="90">
        <f t="shared" si="12"/>
        <v>0.56861578328839846</v>
      </c>
      <c r="G304" s="90">
        <f t="shared" si="13"/>
        <v>0.66826518170276417</v>
      </c>
    </row>
    <row r="305" spans="1:7" customFormat="1" x14ac:dyDescent="0.25">
      <c r="A305" s="23" t="s">
        <v>1239</v>
      </c>
      <c r="B305" s="40" t="s">
        <v>90</v>
      </c>
      <c r="C305" s="84">
        <f>SUM(C287:C304)</f>
        <v>314890.41602777009</v>
      </c>
      <c r="D305" s="23">
        <f>SUM(D287:D304)</f>
        <v>159106</v>
      </c>
      <c r="E305" s="29"/>
      <c r="F305" s="98">
        <f>SUM(F287:F304)</f>
        <v>1</v>
      </c>
      <c r="G305" s="98">
        <f>SUM(G287:G304)</f>
        <v>1</v>
      </c>
    </row>
    <row r="306" spans="1:7" customFormat="1" x14ac:dyDescent="0.25">
      <c r="A306" s="23" t="s">
        <v>1240</v>
      </c>
      <c r="B306" s="40"/>
      <c r="C306" s="23"/>
      <c r="D306" s="23"/>
      <c r="E306" s="29"/>
      <c r="F306" s="29"/>
      <c r="G306" s="29"/>
    </row>
    <row r="307" spans="1:7" customFormat="1" x14ac:dyDescent="0.25">
      <c r="A307" s="23" t="s">
        <v>1241</v>
      </c>
      <c r="B307" s="40"/>
      <c r="C307" s="23"/>
      <c r="D307" s="23"/>
      <c r="E307" s="29"/>
      <c r="F307" s="29"/>
      <c r="G307" s="29"/>
    </row>
    <row r="308" spans="1:7" customFormat="1" x14ac:dyDescent="0.25">
      <c r="A308" s="23" t="s">
        <v>1242</v>
      </c>
      <c r="B308" s="40"/>
      <c r="C308" s="23"/>
      <c r="D308" s="23"/>
      <c r="E308" s="29"/>
      <c r="F308" s="29"/>
      <c r="G308" s="29"/>
    </row>
    <row r="309" spans="1:7" customFormat="1" x14ac:dyDescent="0.25">
      <c r="A309" s="43"/>
      <c r="B309" s="43" t="s">
        <v>1533</v>
      </c>
      <c r="C309" s="43" t="s">
        <v>59</v>
      </c>
      <c r="D309" s="43" t="s">
        <v>883</v>
      </c>
      <c r="E309" s="43"/>
      <c r="F309" s="43" t="s">
        <v>431</v>
      </c>
      <c r="G309" s="43" t="s">
        <v>1142</v>
      </c>
    </row>
    <row r="310" spans="1:7" customFormat="1" x14ac:dyDescent="0.25">
      <c r="A310" s="23" t="s">
        <v>1243</v>
      </c>
      <c r="B310" s="40" t="s">
        <v>2046</v>
      </c>
      <c r="C310" s="84">
        <v>10186.958857359989</v>
      </c>
      <c r="D310" s="23">
        <v>4291</v>
      </c>
      <c r="E310" s="29"/>
      <c r="F310" s="90">
        <f>IF($C$328=0,"",IF(C310="[For completion]","",C310/$C$328))</f>
        <v>3.2350806308635328E-2</v>
      </c>
      <c r="G310" s="90">
        <f>IF($D$328=0,"",IF(D310="[For completion]","",D310/$D$328))</f>
        <v>2.6969441755810591E-2</v>
      </c>
    </row>
    <row r="311" spans="1:7" customFormat="1" x14ac:dyDescent="0.25">
      <c r="A311" s="23" t="s">
        <v>1244</v>
      </c>
      <c r="B311" s="40" t="s">
        <v>2047</v>
      </c>
      <c r="C311" s="84">
        <v>14137.42977338005</v>
      </c>
      <c r="D311" s="23">
        <v>4106</v>
      </c>
      <c r="E311" s="29"/>
      <c r="F311" s="90">
        <f t="shared" ref="F311:F327" si="14">IF($C$328=0,"",IF(C311="[For completion]","",C311/$C$328))</f>
        <v>4.489634823351777E-2</v>
      </c>
      <c r="G311" s="90">
        <f t="shared" ref="G311:G327" si="15">IF($D$328=0,"",IF(D311="[For completion]","",D311/$D$328))</f>
        <v>2.5806694907797318E-2</v>
      </c>
    </row>
    <row r="312" spans="1:7" customFormat="1" x14ac:dyDescent="0.25">
      <c r="A312" s="23" t="s">
        <v>1245</v>
      </c>
      <c r="B312" s="40" t="s">
        <v>2048</v>
      </c>
      <c r="C312" s="84">
        <v>9267.1931191399854</v>
      </c>
      <c r="D312" s="23">
        <v>4585</v>
      </c>
      <c r="E312" s="29"/>
      <c r="F312" s="90">
        <f t="shared" si="14"/>
        <v>2.9429898934500168E-2</v>
      </c>
      <c r="G312" s="90">
        <f t="shared" si="15"/>
        <v>2.8817266476437092E-2</v>
      </c>
    </row>
    <row r="313" spans="1:7" customFormat="1" x14ac:dyDescent="0.25">
      <c r="A313" s="23" t="s">
        <v>1246</v>
      </c>
      <c r="B313" s="40" t="s">
        <v>2049</v>
      </c>
      <c r="C313" s="84">
        <v>14453.117422939988</v>
      </c>
      <c r="D313" s="23">
        <v>5386</v>
      </c>
      <c r="E313" s="29"/>
      <c r="F313" s="90">
        <f t="shared" si="14"/>
        <v>4.5898880014390062E-2</v>
      </c>
      <c r="G313" s="90">
        <f t="shared" si="15"/>
        <v>3.38516460724297E-2</v>
      </c>
    </row>
    <row r="314" spans="1:7" customFormat="1" x14ac:dyDescent="0.25">
      <c r="A314" s="23" t="s">
        <v>1247</v>
      </c>
      <c r="B314" s="40" t="s">
        <v>2050</v>
      </c>
      <c r="C314" s="84">
        <v>1843.0300695000001</v>
      </c>
      <c r="D314" s="23">
        <v>989</v>
      </c>
      <c r="E314" s="29"/>
      <c r="F314" s="90">
        <f t="shared" si="14"/>
        <v>5.8529252580918935E-3</v>
      </c>
      <c r="G314" s="90">
        <f t="shared" si="15"/>
        <v>6.21598179829799E-3</v>
      </c>
    </row>
    <row r="315" spans="1:7" customFormat="1" x14ac:dyDescent="0.25">
      <c r="A315" s="23" t="s">
        <v>1248</v>
      </c>
      <c r="B315" s="40" t="s">
        <v>2051</v>
      </c>
      <c r="C315" s="84">
        <v>5315.4177742199881</v>
      </c>
      <c r="D315" s="23">
        <v>2254</v>
      </c>
      <c r="E315" s="29"/>
      <c r="F315" s="90">
        <f t="shared" si="14"/>
        <v>1.6880214524379881E-2</v>
      </c>
      <c r="G315" s="90">
        <f t="shared" si="15"/>
        <v>1.4166656191469838E-2</v>
      </c>
    </row>
    <row r="316" spans="1:7" customFormat="1" x14ac:dyDescent="0.25">
      <c r="A316" s="23" t="s">
        <v>1249</v>
      </c>
      <c r="B316" s="40">
        <v>155</v>
      </c>
      <c r="C316" s="84">
        <v>7549.2723290400018</v>
      </c>
      <c r="D316" s="23">
        <v>4204</v>
      </c>
      <c r="E316" s="29"/>
      <c r="F316" s="90">
        <f t="shared" si="14"/>
        <v>2.397428421058783E-2</v>
      </c>
      <c r="G316" s="90">
        <f t="shared" si="15"/>
        <v>2.6422636481339485E-2</v>
      </c>
    </row>
    <row r="317" spans="1:7" customFormat="1" x14ac:dyDescent="0.25">
      <c r="A317" s="23" t="s">
        <v>1250</v>
      </c>
      <c r="B317" s="40">
        <v>168</v>
      </c>
      <c r="C317" s="84">
        <v>19718.599021829996</v>
      </c>
      <c r="D317" s="23">
        <v>8952</v>
      </c>
      <c r="E317" s="29"/>
      <c r="F317" s="90">
        <f t="shared" si="14"/>
        <v>6.2620511829394696E-2</v>
      </c>
      <c r="G317" s="90">
        <f t="shared" si="15"/>
        <v>5.626437720764773E-2</v>
      </c>
    </row>
    <row r="318" spans="1:7" customFormat="1" x14ac:dyDescent="0.25">
      <c r="A318" s="23" t="s">
        <v>1251</v>
      </c>
      <c r="B318" s="40">
        <v>177</v>
      </c>
      <c r="C318" s="84">
        <v>4356.6059551299995</v>
      </c>
      <c r="D318" s="23">
        <v>2401</v>
      </c>
      <c r="E318" s="29"/>
      <c r="F318" s="90">
        <f t="shared" si="14"/>
        <v>1.3835308200506781E-2</v>
      </c>
      <c r="G318" s="90">
        <f t="shared" si="15"/>
        <v>1.5090568551783088E-2</v>
      </c>
    </row>
    <row r="319" spans="1:7" customFormat="1" x14ac:dyDescent="0.25">
      <c r="A319" s="23" t="s">
        <v>1252</v>
      </c>
      <c r="B319" s="40">
        <v>204</v>
      </c>
      <c r="C319" s="84">
        <v>19390.944408400075</v>
      </c>
      <c r="D319" s="23">
        <v>9726</v>
      </c>
      <c r="E319" s="29"/>
      <c r="F319" s="90">
        <f t="shared" si="14"/>
        <v>6.1579976466130344E-2</v>
      </c>
      <c r="G319" s="90">
        <f t="shared" si="15"/>
        <v>6.1129058615011375E-2</v>
      </c>
    </row>
    <row r="320" spans="1:7" customFormat="1" x14ac:dyDescent="0.25">
      <c r="A320" s="23" t="s">
        <v>1327</v>
      </c>
      <c r="B320" s="40">
        <v>228</v>
      </c>
      <c r="C320" s="84">
        <v>4678.5886126700016</v>
      </c>
      <c r="D320" s="23">
        <v>2310</v>
      </c>
      <c r="E320" s="29"/>
      <c r="F320" s="90">
        <f t="shared" si="14"/>
        <v>1.4857831088315492E-2</v>
      </c>
      <c r="G320" s="90">
        <f t="shared" si="15"/>
        <v>1.4518622804922504E-2</v>
      </c>
    </row>
    <row r="321" spans="1:7" customFormat="1" x14ac:dyDescent="0.25">
      <c r="A321" s="23" t="s">
        <v>1358</v>
      </c>
      <c r="B321" s="40">
        <v>246</v>
      </c>
      <c r="C321" s="84">
        <v>57133.535301450196</v>
      </c>
      <c r="D321" s="23">
        <v>29555</v>
      </c>
      <c r="E321" s="29"/>
      <c r="F321" s="90">
        <f>IF($C$328=0,"",IF(C321="[For completion]","",C321/$C$328))</f>
        <v>0.18143942271146038</v>
      </c>
      <c r="G321" s="90">
        <f t="shared" si="15"/>
        <v>0.18575666536774227</v>
      </c>
    </row>
    <row r="322" spans="1:7" customFormat="1" x14ac:dyDescent="0.25">
      <c r="A322" s="23" t="s">
        <v>1359</v>
      </c>
      <c r="B322" s="40">
        <v>253</v>
      </c>
      <c r="C322" s="84">
        <v>4573.0757983399999</v>
      </c>
      <c r="D322" s="23">
        <v>2152</v>
      </c>
      <c r="E322" s="29"/>
      <c r="F322" s="90">
        <f t="shared" si="14"/>
        <v>1.4522753204202639E-2</v>
      </c>
      <c r="G322" s="90">
        <f t="shared" si="15"/>
        <v>1.3525574145538195E-2</v>
      </c>
    </row>
    <row r="323" spans="1:7" customFormat="1" x14ac:dyDescent="0.25">
      <c r="A323" s="23" t="s">
        <v>1360</v>
      </c>
      <c r="B323" s="40">
        <v>261</v>
      </c>
      <c r="C323" s="84">
        <v>49771.729823889982</v>
      </c>
      <c r="D323" s="23">
        <v>24463</v>
      </c>
      <c r="E323" s="29"/>
      <c r="F323" s="90">
        <f t="shared" si="14"/>
        <v>0.15806047847293209</v>
      </c>
      <c r="G323" s="90">
        <f t="shared" si="15"/>
        <v>0.15375284401593906</v>
      </c>
    </row>
    <row r="324" spans="1:7" customFormat="1" x14ac:dyDescent="0.25">
      <c r="A324" s="23" t="s">
        <v>1361</v>
      </c>
      <c r="B324" s="40">
        <v>313</v>
      </c>
      <c r="C324" s="84">
        <v>9097.3749756299985</v>
      </c>
      <c r="D324" s="23">
        <v>3615</v>
      </c>
      <c r="E324" s="29"/>
      <c r="F324" s="90">
        <f t="shared" si="14"/>
        <v>2.8890606104784413E-2</v>
      </c>
      <c r="G324" s="90">
        <f t="shared" si="15"/>
        <v>2.2720701921989113E-2</v>
      </c>
    </row>
    <row r="325" spans="1:7" customFormat="1" x14ac:dyDescent="0.25">
      <c r="A325" s="23" t="s">
        <v>1362</v>
      </c>
      <c r="B325" s="40">
        <v>389</v>
      </c>
      <c r="C325" s="84">
        <v>28956.249597160084</v>
      </c>
      <c r="D325" s="23">
        <v>14343</v>
      </c>
      <c r="E325" s="29"/>
      <c r="F325" s="90">
        <f t="shared" si="14"/>
        <v>9.1956592272425475E-2</v>
      </c>
      <c r="G325" s="90">
        <f t="shared" si="15"/>
        <v>9.0147448870564278E-2</v>
      </c>
    </row>
    <row r="326" spans="1:7" customFormat="1" x14ac:dyDescent="0.25">
      <c r="A326" s="23" t="s">
        <v>1363</v>
      </c>
      <c r="B326" s="40"/>
      <c r="C326" s="84"/>
      <c r="D326" s="23"/>
      <c r="E326" s="29"/>
      <c r="F326" s="90">
        <f t="shared" si="14"/>
        <v>0</v>
      </c>
      <c r="G326" s="90">
        <f t="shared" si="15"/>
        <v>0</v>
      </c>
    </row>
    <row r="327" spans="1:7" customFormat="1" x14ac:dyDescent="0.25">
      <c r="A327" s="23" t="s">
        <v>1364</v>
      </c>
      <c r="B327" s="40" t="s">
        <v>1276</v>
      </c>
      <c r="C327" s="84">
        <v>54461.293187689764</v>
      </c>
      <c r="D327" s="23">
        <v>35774</v>
      </c>
      <c r="E327" s="29"/>
      <c r="F327" s="90">
        <f t="shared" si="14"/>
        <v>0.1729531621657448</v>
      </c>
      <c r="G327" s="90">
        <f t="shared" si="15"/>
        <v>0.22484381481528037</v>
      </c>
    </row>
    <row r="328" spans="1:7" customFormat="1" x14ac:dyDescent="0.25">
      <c r="A328" s="23" t="s">
        <v>1365</v>
      </c>
      <c r="B328" s="40" t="s">
        <v>90</v>
      </c>
      <c r="C328" s="84">
        <f>SUM(C310:C327)</f>
        <v>314890.41602777009</v>
      </c>
      <c r="D328" s="23">
        <f>SUM(D310:D327)</f>
        <v>159106</v>
      </c>
      <c r="E328" s="29"/>
      <c r="F328" s="98">
        <f>SUM(F310:F327)</f>
        <v>1</v>
      </c>
      <c r="G328" s="98">
        <f>SUM(G310:G327)</f>
        <v>1</v>
      </c>
    </row>
    <row r="329" spans="1:7" customFormat="1" x14ac:dyDescent="0.25">
      <c r="A329" s="23" t="s">
        <v>1253</v>
      </c>
      <c r="B329" s="40"/>
      <c r="C329" s="23"/>
      <c r="D329" s="23"/>
      <c r="E329" s="29"/>
      <c r="F329" s="29"/>
      <c r="G329" s="29"/>
    </row>
    <row r="330" spans="1:7" customFormat="1" x14ac:dyDescent="0.25">
      <c r="A330" s="23" t="s">
        <v>1366</v>
      </c>
      <c r="B330" s="40"/>
      <c r="C330" s="23"/>
      <c r="D330" s="23"/>
      <c r="E330" s="29"/>
      <c r="F330" s="29"/>
      <c r="G330" s="29"/>
    </row>
    <row r="331" spans="1:7" customFormat="1" x14ac:dyDescent="0.25">
      <c r="A331" s="23" t="s">
        <v>1367</v>
      </c>
      <c r="B331" s="40"/>
      <c r="C331" s="23"/>
      <c r="D331" s="23"/>
      <c r="E331" s="29"/>
      <c r="F331" s="29"/>
      <c r="G331" s="29"/>
    </row>
    <row r="332" spans="1:7" customFormat="1" x14ac:dyDescent="0.25">
      <c r="A332" s="43"/>
      <c r="B332" s="43" t="s">
        <v>1499</v>
      </c>
      <c r="C332" s="43" t="s">
        <v>59</v>
      </c>
      <c r="D332" s="43" t="s">
        <v>883</v>
      </c>
      <c r="E332" s="43"/>
      <c r="F332" s="43" t="s">
        <v>431</v>
      </c>
      <c r="G332" s="43" t="s">
        <v>1142</v>
      </c>
    </row>
    <row r="333" spans="1:7" customFormat="1" x14ac:dyDescent="0.25">
      <c r="A333" s="23" t="s">
        <v>1368</v>
      </c>
      <c r="B333" s="40" t="s">
        <v>876</v>
      </c>
      <c r="C333" s="84">
        <v>13928.410970700003</v>
      </c>
      <c r="D333" s="23">
        <v>5960</v>
      </c>
      <c r="E333" s="29"/>
      <c r="F333" s="90">
        <f>IF($C$346=0,"",IF(C333="[For completion]","",C333/$C$346))</f>
        <v>4.4232565558526428E-2</v>
      </c>
      <c r="G333" s="90">
        <f>IF($D$346=0,"",IF(D333="[For completion]","",D333/$D$346))</f>
        <v>3.7459303860319537E-2</v>
      </c>
    </row>
    <row r="334" spans="1:7" customFormat="1" x14ac:dyDescent="0.25">
      <c r="A334" s="23" t="s">
        <v>1369</v>
      </c>
      <c r="B334" s="40" t="s">
        <v>877</v>
      </c>
      <c r="C334" s="84">
        <v>16133.630692100007</v>
      </c>
      <c r="D334" s="23">
        <v>7538</v>
      </c>
      <c r="E334" s="29"/>
      <c r="F334" s="90">
        <f t="shared" ref="F334:F345" si="16">IF($C$346=0,"",IF(C334="[For completion]","",C334/$C$346))</f>
        <v>5.1235699376373484E-2</v>
      </c>
      <c r="G334" s="90">
        <f t="shared" ref="G334:G345" si="17">IF($D$346=0,"",IF(D334="[For completion]","",D334/$D$346))</f>
        <v>4.7377220217967898E-2</v>
      </c>
    </row>
    <row r="335" spans="1:7" customFormat="1" x14ac:dyDescent="0.25">
      <c r="A335" s="23" t="s">
        <v>1370</v>
      </c>
      <c r="B335" s="40" t="s">
        <v>1514</v>
      </c>
      <c r="C335" s="84">
        <v>33094.102326680113</v>
      </c>
      <c r="D335" s="23">
        <v>17193</v>
      </c>
      <c r="E335" s="29"/>
      <c r="F335" s="90">
        <f t="shared" si="16"/>
        <v>0.10509720411357822</v>
      </c>
      <c r="G335" s="90">
        <f t="shared" si="17"/>
        <v>0.10806003544806607</v>
      </c>
    </row>
    <row r="336" spans="1:7" customFormat="1" x14ac:dyDescent="0.25">
      <c r="A336" s="23" t="s">
        <v>1371</v>
      </c>
      <c r="B336" s="40" t="s">
        <v>878</v>
      </c>
      <c r="C336" s="84">
        <v>29209.408420010011</v>
      </c>
      <c r="D336" s="23">
        <v>13870</v>
      </c>
      <c r="E336" s="29"/>
      <c r="F336" s="90">
        <f t="shared" si="16"/>
        <v>9.276055076072573E-2</v>
      </c>
      <c r="G336" s="90">
        <f t="shared" si="17"/>
        <v>8.7174588010508716E-2</v>
      </c>
    </row>
    <row r="337" spans="1:7" customFormat="1" x14ac:dyDescent="0.25">
      <c r="A337" s="23" t="s">
        <v>1372</v>
      </c>
      <c r="B337" s="40" t="s">
        <v>879</v>
      </c>
      <c r="C337" s="84">
        <v>33277.036622460066</v>
      </c>
      <c r="D337" s="23">
        <v>17618</v>
      </c>
      <c r="E337" s="29"/>
      <c r="F337" s="90">
        <f t="shared" si="16"/>
        <v>0.10567815001243282</v>
      </c>
      <c r="G337" s="90">
        <f t="shared" si="17"/>
        <v>0.11073121063944792</v>
      </c>
    </row>
    <row r="338" spans="1:7" customFormat="1" x14ac:dyDescent="0.25">
      <c r="A338" s="23" t="s">
        <v>1373</v>
      </c>
      <c r="B338" s="40" t="s">
        <v>880</v>
      </c>
      <c r="C338" s="84">
        <v>34278.461172589981</v>
      </c>
      <c r="D338" s="23">
        <v>17108</v>
      </c>
      <c r="E338" s="29"/>
      <c r="F338" s="90">
        <f t="shared" si="16"/>
        <v>0.10885838192537106</v>
      </c>
      <c r="G338" s="90">
        <f t="shared" si="17"/>
        <v>0.10752580040978971</v>
      </c>
    </row>
    <row r="339" spans="1:7" customFormat="1" x14ac:dyDescent="0.25">
      <c r="A339" s="23" t="s">
        <v>1374</v>
      </c>
      <c r="B339" s="40" t="s">
        <v>881</v>
      </c>
      <c r="C339" s="84">
        <v>22488.914814749976</v>
      </c>
      <c r="D339" s="23">
        <v>11476</v>
      </c>
      <c r="E339" s="29"/>
      <c r="F339" s="90">
        <f t="shared" si="16"/>
        <v>7.1418225738463528E-2</v>
      </c>
      <c r="G339" s="90">
        <f t="shared" si="17"/>
        <v>7.2128015285407215E-2</v>
      </c>
    </row>
    <row r="340" spans="1:7" customFormat="1" x14ac:dyDescent="0.25">
      <c r="A340" s="23" t="s">
        <v>1375</v>
      </c>
      <c r="B340" s="40" t="s">
        <v>882</v>
      </c>
      <c r="C340" s="84">
        <v>13008.02670867999</v>
      </c>
      <c r="D340" s="23">
        <v>6387</v>
      </c>
      <c r="E340" s="29"/>
      <c r="F340" s="90">
        <f t="shared" si="16"/>
        <v>4.1309693933437516E-2</v>
      </c>
      <c r="G340" s="90">
        <f t="shared" si="17"/>
        <v>4.0143049287896117E-2</v>
      </c>
    </row>
    <row r="341" spans="1:7" customFormat="1" x14ac:dyDescent="0.25">
      <c r="A341" s="23" t="s">
        <v>1376</v>
      </c>
      <c r="B341" s="40" t="s">
        <v>1884</v>
      </c>
      <c r="C341" s="84">
        <v>14341.885295829999</v>
      </c>
      <c r="D341" s="23">
        <v>6680</v>
      </c>
      <c r="E341" s="29"/>
      <c r="F341" s="90">
        <f t="shared" si="16"/>
        <v>4.5545639263168916E-2</v>
      </c>
      <c r="G341" s="90">
        <f t="shared" si="17"/>
        <v>4.1984588890425251E-2</v>
      </c>
    </row>
    <row r="342" spans="1:7" customFormat="1" x14ac:dyDescent="0.25">
      <c r="A342" s="23" t="s">
        <v>1377</v>
      </c>
      <c r="B342" s="23" t="s">
        <v>1887</v>
      </c>
      <c r="C342" s="84">
        <v>14617.690121719985</v>
      </c>
      <c r="D342" s="23">
        <v>6298</v>
      </c>
      <c r="F342" s="90">
        <f t="shared" si="16"/>
        <v>4.6421514843534822E-2</v>
      </c>
      <c r="G342" s="90">
        <f t="shared" si="17"/>
        <v>3.9583673777230273E-2</v>
      </c>
    </row>
    <row r="343" spans="1:7" customFormat="1" x14ac:dyDescent="0.25">
      <c r="A343" s="23" t="s">
        <v>1378</v>
      </c>
      <c r="B343" s="23" t="s">
        <v>1885</v>
      </c>
      <c r="C343" s="84">
        <v>19567.109791230014</v>
      </c>
      <c r="D343" s="23">
        <v>7777</v>
      </c>
      <c r="F343" s="90">
        <f t="shared" si="16"/>
        <v>6.2139426274264241E-2</v>
      </c>
      <c r="G343" s="90">
        <f t="shared" si="17"/>
        <v>4.88793634432391E-2</v>
      </c>
    </row>
    <row r="344" spans="1:7" customFormat="1" x14ac:dyDescent="0.25">
      <c r="A344" s="23" t="s">
        <v>1881</v>
      </c>
      <c r="B344" s="40" t="s">
        <v>1886</v>
      </c>
      <c r="C344" s="84">
        <v>16451.568117799998</v>
      </c>
      <c r="D344" s="23">
        <v>5415</v>
      </c>
      <c r="E344" s="29"/>
      <c r="F344" s="90">
        <f t="shared" si="16"/>
        <v>5.2245375789236909E-2</v>
      </c>
      <c r="G344" s="90">
        <f t="shared" si="17"/>
        <v>3.4033914497253404E-2</v>
      </c>
    </row>
    <row r="345" spans="1:7" customFormat="1" x14ac:dyDescent="0.25">
      <c r="A345" s="23" t="s">
        <v>1882</v>
      </c>
      <c r="B345" s="23" t="s">
        <v>1276</v>
      </c>
      <c r="C345" s="84">
        <v>54494.170973219967</v>
      </c>
      <c r="D345" s="23">
        <v>35786</v>
      </c>
      <c r="F345" s="90">
        <f t="shared" si="16"/>
        <v>0.1730575724108864</v>
      </c>
      <c r="G345" s="90">
        <f t="shared" si="17"/>
        <v>0.2249192362324488</v>
      </c>
    </row>
    <row r="346" spans="1:7" customFormat="1" x14ac:dyDescent="0.25">
      <c r="A346" s="23" t="s">
        <v>1883</v>
      </c>
      <c r="B346" s="40" t="s">
        <v>90</v>
      </c>
      <c r="C346" s="84">
        <f>SUM(C333:C345)</f>
        <v>314890.41602777009</v>
      </c>
      <c r="D346" s="23">
        <f>SUM(D333:D345)</f>
        <v>159106</v>
      </c>
      <c r="E346" s="29"/>
      <c r="F346" s="98">
        <f>SUM(F333:F345)</f>
        <v>1.0000000000000002</v>
      </c>
      <c r="G346" s="98">
        <f>SUM(G333:G345)</f>
        <v>1</v>
      </c>
    </row>
    <row r="347" spans="1:7" customFormat="1" x14ac:dyDescent="0.25">
      <c r="A347" s="23" t="s">
        <v>1379</v>
      </c>
      <c r="B347" s="40"/>
      <c r="C347" s="84"/>
      <c r="D347" s="23"/>
      <c r="E347" s="29"/>
      <c r="F347" s="98"/>
      <c r="G347" s="98"/>
    </row>
    <row r="348" spans="1:7" customFormat="1" x14ac:dyDescent="0.25">
      <c r="A348" s="23" t="s">
        <v>1888</v>
      </c>
      <c r="B348" s="40"/>
      <c r="C348" s="84"/>
      <c r="D348" s="23"/>
      <c r="E348" s="29"/>
      <c r="F348" s="98"/>
      <c r="G348" s="98"/>
    </row>
    <row r="349" spans="1:7" customFormat="1" x14ac:dyDescent="0.25">
      <c r="A349" s="23" t="s">
        <v>1889</v>
      </c>
    </row>
    <row r="350" spans="1:7" customFormat="1" x14ac:dyDescent="0.25">
      <c r="A350" s="23" t="s">
        <v>1890</v>
      </c>
    </row>
    <row r="351" spans="1:7" customFormat="1" x14ac:dyDescent="0.25">
      <c r="A351" s="23" t="s">
        <v>1891</v>
      </c>
      <c r="B351" s="40"/>
      <c r="C351" s="84"/>
      <c r="D351" s="23"/>
      <c r="E351" s="29"/>
      <c r="F351" s="98"/>
      <c r="G351" s="98"/>
    </row>
    <row r="352" spans="1:7" customFormat="1" x14ac:dyDescent="0.25">
      <c r="A352" s="23" t="s">
        <v>1892</v>
      </c>
      <c r="B352" s="40"/>
      <c r="C352" s="84"/>
      <c r="D352" s="23"/>
      <c r="E352" s="29"/>
      <c r="F352" s="98"/>
      <c r="G352" s="98"/>
    </row>
    <row r="353" spans="1:7" customFormat="1" x14ac:dyDescent="0.25">
      <c r="A353" s="23" t="s">
        <v>1893</v>
      </c>
      <c r="B353" s="40"/>
      <c r="C353" s="84"/>
      <c r="D353" s="23"/>
      <c r="E353" s="29"/>
      <c r="F353" s="98"/>
      <c r="G353" s="98"/>
    </row>
    <row r="354" spans="1:7" customFormat="1" x14ac:dyDescent="0.25">
      <c r="A354" s="23" t="s">
        <v>1894</v>
      </c>
      <c r="B354" s="40"/>
      <c r="C354" s="84"/>
      <c r="D354" s="23"/>
      <c r="E354" s="29"/>
      <c r="F354" s="98"/>
      <c r="G354" s="98"/>
    </row>
    <row r="355" spans="1:7" customFormat="1" x14ac:dyDescent="0.25">
      <c r="A355" s="23" t="s">
        <v>1895</v>
      </c>
      <c r="B355" s="40"/>
      <c r="C355" s="23"/>
      <c r="D355" s="23"/>
      <c r="E355" s="29"/>
      <c r="F355" s="29"/>
      <c r="G355" s="29"/>
    </row>
    <row r="356" spans="1:7" customFormat="1" x14ac:dyDescent="0.25">
      <c r="A356" s="23" t="s">
        <v>1911</v>
      </c>
      <c r="B356" s="40"/>
      <c r="C356" s="23"/>
      <c r="D356" s="23"/>
      <c r="E356" s="29"/>
      <c r="F356" s="29"/>
      <c r="G356" s="29"/>
    </row>
    <row r="357" spans="1:7" customFormat="1" x14ac:dyDescent="0.25">
      <c r="A357" s="43"/>
      <c r="B357" s="43" t="s">
        <v>1500</v>
      </c>
      <c r="C357" s="43" t="s">
        <v>59</v>
      </c>
      <c r="D357" s="43" t="s">
        <v>883</v>
      </c>
      <c r="E357" s="43"/>
      <c r="F357" s="43" t="s">
        <v>431</v>
      </c>
      <c r="G357" s="43" t="s">
        <v>1142</v>
      </c>
    </row>
    <row r="358" spans="1:7" customFormat="1" x14ac:dyDescent="0.25">
      <c r="A358" s="23" t="s">
        <v>1690</v>
      </c>
      <c r="B358" s="40" t="s">
        <v>1264</v>
      </c>
      <c r="C358" s="84">
        <v>202594.21503149963</v>
      </c>
      <c r="D358" s="23">
        <v>100270</v>
      </c>
      <c r="E358" s="29"/>
      <c r="F358" s="90">
        <f>IF($C$365=0,"",IF(C358="[For completion]","",C358/$C$365))</f>
        <v>0.64338006087055077</v>
      </c>
      <c r="G358" s="90">
        <f>IF($D$365=0,"",IF(D358="[For completion]","",D358/$D$365))</f>
        <v>0.63020879162319465</v>
      </c>
    </row>
    <row r="359" spans="1:7" customFormat="1" x14ac:dyDescent="0.25">
      <c r="A359" s="23" t="s">
        <v>1691</v>
      </c>
      <c r="B359" s="103" t="s">
        <v>1265</v>
      </c>
      <c r="C359" s="84">
        <v>82563.630387090292</v>
      </c>
      <c r="D359" s="23">
        <v>44871</v>
      </c>
      <c r="E359" s="29"/>
      <c r="F359" s="90">
        <f t="shared" ref="F359:F364" si="18">IF($C$365=0,"",IF(C359="[For completion]","",C359/$C$365))</f>
        <v>0.26219797804138023</v>
      </c>
      <c r="G359" s="90">
        <f t="shared" ref="G359:G364" si="19">IF($D$365=0,"",IF(D359="[For completion]","",D359/$D$365))</f>
        <v>0.28201953414704661</v>
      </c>
    </row>
    <row r="360" spans="1:7" customFormat="1" x14ac:dyDescent="0.25">
      <c r="A360" s="23" t="s">
        <v>1692</v>
      </c>
      <c r="B360" s="40" t="s">
        <v>1266</v>
      </c>
      <c r="C360" s="84">
        <v>0</v>
      </c>
      <c r="D360" s="23">
        <v>0</v>
      </c>
      <c r="E360" s="29"/>
      <c r="F360" s="90">
        <f t="shared" si="18"/>
        <v>0</v>
      </c>
      <c r="G360" s="90">
        <f t="shared" si="19"/>
        <v>0</v>
      </c>
    </row>
    <row r="361" spans="1:7" customFormat="1" x14ac:dyDescent="0.25">
      <c r="A361" s="23" t="s">
        <v>1693</v>
      </c>
      <c r="B361" s="40" t="s">
        <v>1267</v>
      </c>
      <c r="C361" s="84">
        <v>19257.84720724</v>
      </c>
      <c r="D361" s="23">
        <v>9070</v>
      </c>
      <c r="E361" s="29"/>
      <c r="F361" s="90">
        <f t="shared" si="18"/>
        <v>6.1157298625251495E-2</v>
      </c>
      <c r="G361" s="90">
        <f t="shared" si="19"/>
        <v>5.7006021143137277E-2</v>
      </c>
    </row>
    <row r="362" spans="1:7" customFormat="1" x14ac:dyDescent="0.25">
      <c r="A362" s="23" t="s">
        <v>1694</v>
      </c>
      <c r="B362" s="40" t="s">
        <v>1268</v>
      </c>
      <c r="C362" s="84">
        <v>0</v>
      </c>
      <c r="D362" s="23">
        <v>0</v>
      </c>
      <c r="E362" s="29"/>
      <c r="F362" s="90">
        <f t="shared" si="18"/>
        <v>0</v>
      </c>
      <c r="G362" s="90">
        <f t="shared" si="19"/>
        <v>0</v>
      </c>
    </row>
    <row r="363" spans="1:7" customFormat="1" x14ac:dyDescent="0.25">
      <c r="A363" s="23" t="s">
        <v>1695</v>
      </c>
      <c r="B363" s="40" t="s">
        <v>1269</v>
      </c>
      <c r="C363" s="84">
        <v>5391.6233153000021</v>
      </c>
      <c r="D363" s="23">
        <v>2981</v>
      </c>
      <c r="E363" s="29"/>
      <c r="F363" s="90">
        <f t="shared" si="18"/>
        <v>1.7122221067612679E-2</v>
      </c>
      <c r="G363" s="90">
        <f t="shared" si="19"/>
        <v>1.8735937048257136E-2</v>
      </c>
    </row>
    <row r="364" spans="1:7" customFormat="1" x14ac:dyDescent="0.25">
      <c r="A364" s="23" t="s">
        <v>1696</v>
      </c>
      <c r="B364" s="40" t="s">
        <v>884</v>
      </c>
      <c r="C364" s="84">
        <v>5083.1000866400009</v>
      </c>
      <c r="D364" s="23">
        <v>1914</v>
      </c>
      <c r="E364" s="29"/>
      <c r="F364" s="90">
        <f t="shared" si="18"/>
        <v>1.6142441395205015E-2</v>
      </c>
      <c r="G364" s="90">
        <f t="shared" si="19"/>
        <v>1.2029716038364361E-2</v>
      </c>
    </row>
    <row r="365" spans="1:7" customFormat="1" x14ac:dyDescent="0.25">
      <c r="A365" s="23" t="s">
        <v>1697</v>
      </c>
      <c r="B365" s="40" t="s">
        <v>90</v>
      </c>
      <c r="C365" s="84">
        <f>SUM(C358:C364)</f>
        <v>314890.41602776985</v>
      </c>
      <c r="D365" s="23">
        <f>SUM(D358:D364)</f>
        <v>159106</v>
      </c>
      <c r="E365" s="29"/>
      <c r="F365" s="98">
        <f>SUM(F358:F364)</f>
        <v>1.0000000000000002</v>
      </c>
      <c r="G365" s="98">
        <f>SUM(G358:G364)</f>
        <v>1</v>
      </c>
    </row>
    <row r="366" spans="1:7" customFormat="1" x14ac:dyDescent="0.25">
      <c r="A366" s="23" t="s">
        <v>1380</v>
      </c>
      <c r="B366" s="40"/>
      <c r="C366" s="23"/>
      <c r="D366" s="23"/>
      <c r="E366" s="29"/>
      <c r="F366" s="29"/>
      <c r="G366" s="29"/>
    </row>
    <row r="367" spans="1:7" customFormat="1" x14ac:dyDescent="0.25">
      <c r="A367" s="43"/>
      <c r="B367" s="43" t="s">
        <v>1501</v>
      </c>
      <c r="C367" s="43" t="s">
        <v>59</v>
      </c>
      <c r="D367" s="43" t="s">
        <v>883</v>
      </c>
      <c r="E367" s="43"/>
      <c r="F367" s="43" t="s">
        <v>431</v>
      </c>
      <c r="G367" s="43" t="s">
        <v>1142</v>
      </c>
    </row>
    <row r="368" spans="1:7" customFormat="1" x14ac:dyDescent="0.25">
      <c r="A368" s="23" t="s">
        <v>1698</v>
      </c>
      <c r="B368" s="40" t="s">
        <v>1421</v>
      </c>
      <c r="C368" s="84"/>
      <c r="D368" s="23"/>
      <c r="E368" s="29"/>
      <c r="F368" s="90">
        <f>IF($C$372=0,"",IF(C368="[For completion]","",C368/$C$372))</f>
        <v>0</v>
      </c>
      <c r="G368" s="90">
        <f>IF($D$372=0,"",IF(D368="[For completion]","",D368/$D$372))</f>
        <v>0</v>
      </c>
    </row>
    <row r="369" spans="1:7" customFormat="1" x14ac:dyDescent="0.25">
      <c r="A369" s="23" t="s">
        <v>1699</v>
      </c>
      <c r="B369" s="103" t="s">
        <v>1466</v>
      </c>
      <c r="C369" s="84">
        <f>C365</f>
        <v>314890.41602776985</v>
      </c>
      <c r="D369" s="23">
        <f>D365</f>
        <v>159106</v>
      </c>
      <c r="E369" s="29"/>
      <c r="F369" s="90">
        <f>IF($C$372=0,"",IF(C369="[For completion]","",C369/$C$372))</f>
        <v>1</v>
      </c>
      <c r="G369" s="90">
        <f>IF($D$372=0,"",IF(D369="[For completion]","",D369/$D$372))</f>
        <v>1</v>
      </c>
    </row>
    <row r="370" spans="1:7" customFormat="1" x14ac:dyDescent="0.25">
      <c r="A370" s="23" t="s">
        <v>1700</v>
      </c>
      <c r="B370" s="40" t="s">
        <v>884</v>
      </c>
      <c r="C370" s="84"/>
      <c r="D370" s="23"/>
      <c r="E370" s="29"/>
      <c r="F370" s="90">
        <f>IF($C$372=0,"",IF(C370="[For completion]","",C370/$C$372))</f>
        <v>0</v>
      </c>
      <c r="G370" s="90">
        <f>IF($D$372=0,"",IF(D370="[For completion]","",D370/$D$372))</f>
        <v>0</v>
      </c>
    </row>
    <row r="371" spans="1:7" customFormat="1" x14ac:dyDescent="0.25">
      <c r="A371" s="23" t="s">
        <v>1701</v>
      </c>
      <c r="B371" s="23" t="s">
        <v>1276</v>
      </c>
      <c r="C371" s="84"/>
      <c r="D371" s="23"/>
      <c r="E371" s="29"/>
      <c r="F371" s="90">
        <f>IF($C$372=0,"",IF(C371="[For completion]","",C371/$C$372))</f>
        <v>0</v>
      </c>
      <c r="G371" s="90">
        <f>IF($D$372=0,"",IF(D371="[For completion]","",D371/$D$372))</f>
        <v>0</v>
      </c>
    </row>
    <row r="372" spans="1:7" customFormat="1" x14ac:dyDescent="0.25">
      <c r="A372" s="23" t="s">
        <v>1702</v>
      </c>
      <c r="B372" s="40" t="s">
        <v>90</v>
      </c>
      <c r="C372" s="84">
        <f>SUM(C368:C371)</f>
        <v>314890.41602776985</v>
      </c>
      <c r="D372" s="23">
        <f>SUM(D368:D371)</f>
        <v>159106</v>
      </c>
      <c r="E372" s="29"/>
      <c r="F372" s="98">
        <f>SUM(F368:F371)</f>
        <v>1</v>
      </c>
      <c r="G372" s="98">
        <f>SUM(G368:G371)</f>
        <v>1</v>
      </c>
    </row>
    <row r="373" spans="1:7" customFormat="1" x14ac:dyDescent="0.25">
      <c r="A373" s="23" t="s">
        <v>1703</v>
      </c>
      <c r="B373" s="40"/>
      <c r="C373" s="23"/>
      <c r="D373" s="23"/>
      <c r="E373" s="29"/>
      <c r="F373" s="29"/>
      <c r="G373" s="29"/>
    </row>
    <row r="374" spans="1:7" customFormat="1" ht="15" customHeight="1" x14ac:dyDescent="0.25">
      <c r="A374" s="43"/>
      <c r="B374" s="43" t="s">
        <v>1982</v>
      </c>
      <c r="C374" s="43" t="s">
        <v>1874</v>
      </c>
      <c r="D374" s="43" t="s">
        <v>1875</v>
      </c>
      <c r="E374" s="43"/>
      <c r="F374" s="43" t="s">
        <v>1876</v>
      </c>
      <c r="G374" s="43" t="s">
        <v>1994</v>
      </c>
    </row>
    <row r="375" spans="1:7" customFormat="1" x14ac:dyDescent="0.25">
      <c r="A375" s="23" t="s">
        <v>1704</v>
      </c>
      <c r="B375" s="40" t="s">
        <v>1264</v>
      </c>
      <c r="C375" s="84">
        <v>57886.669830000006</v>
      </c>
      <c r="D375" s="84" t="s">
        <v>32</v>
      </c>
      <c r="E375" s="21"/>
      <c r="F375" s="108">
        <v>3.4547667636588111</v>
      </c>
      <c r="G375" s="108" t="s">
        <v>32</v>
      </c>
    </row>
    <row r="376" spans="1:7" customFormat="1" x14ac:dyDescent="0.25">
      <c r="A376" s="23" t="s">
        <v>1705</v>
      </c>
      <c r="B376" s="40" t="s">
        <v>1265</v>
      </c>
      <c r="C376" s="84">
        <v>5060.1912600000005</v>
      </c>
      <c r="D376" s="84" t="s">
        <v>32</v>
      </c>
      <c r="E376" s="21"/>
      <c r="F376" s="108">
        <v>2.60346116564796</v>
      </c>
      <c r="G376" s="108" t="s">
        <v>32</v>
      </c>
    </row>
    <row r="377" spans="1:7" customFormat="1" x14ac:dyDescent="0.25">
      <c r="A377" s="23" t="s">
        <v>1706</v>
      </c>
      <c r="B377" s="40" t="s">
        <v>1266</v>
      </c>
      <c r="C377" s="84"/>
      <c r="D377" s="84" t="s">
        <v>32</v>
      </c>
      <c r="E377" s="21"/>
      <c r="F377" s="108"/>
      <c r="G377" s="108" t="s">
        <v>32</v>
      </c>
    </row>
    <row r="378" spans="1:7" customFormat="1" x14ac:dyDescent="0.25">
      <c r="A378" s="23" t="s">
        <v>1707</v>
      </c>
      <c r="B378" s="40" t="s">
        <v>1267</v>
      </c>
      <c r="C378" s="84">
        <v>2084.5675649999998</v>
      </c>
      <c r="D378" s="84" t="s">
        <v>32</v>
      </c>
      <c r="E378" s="21"/>
      <c r="F378" s="108">
        <v>3.147338950397613</v>
      </c>
      <c r="G378" s="108" t="s">
        <v>32</v>
      </c>
    </row>
    <row r="379" spans="1:7" customFormat="1" x14ac:dyDescent="0.25">
      <c r="A379" s="23" t="s">
        <v>1708</v>
      </c>
      <c r="B379" s="40" t="s">
        <v>1268</v>
      </c>
      <c r="C379" s="84"/>
      <c r="D379" s="84" t="s">
        <v>32</v>
      </c>
      <c r="E379" s="21"/>
      <c r="F379" s="108"/>
      <c r="G379" s="108" t="s">
        <v>32</v>
      </c>
    </row>
    <row r="380" spans="1:7" customFormat="1" x14ac:dyDescent="0.25">
      <c r="A380" s="23" t="s">
        <v>1709</v>
      </c>
      <c r="B380" s="40" t="s">
        <v>1269</v>
      </c>
      <c r="C380" s="84"/>
      <c r="D380" s="84" t="s">
        <v>32</v>
      </c>
      <c r="E380" s="21"/>
      <c r="F380" s="108"/>
      <c r="G380" s="108" t="s">
        <v>32</v>
      </c>
    </row>
    <row r="381" spans="1:7" customFormat="1" x14ac:dyDescent="0.25">
      <c r="A381" s="23" t="s">
        <v>1710</v>
      </c>
      <c r="B381" s="40" t="s">
        <v>884</v>
      </c>
      <c r="C381" s="84"/>
      <c r="D381" s="84" t="s">
        <v>32</v>
      </c>
      <c r="E381" s="21"/>
      <c r="F381" s="108"/>
      <c r="G381" s="108" t="s">
        <v>32</v>
      </c>
    </row>
    <row r="382" spans="1:7" customFormat="1" x14ac:dyDescent="0.25">
      <c r="A382" s="23" t="s">
        <v>1711</v>
      </c>
      <c r="B382" s="40" t="s">
        <v>90</v>
      </c>
      <c r="C382" s="84">
        <f>SUM(C375:C381)</f>
        <v>65031.428655000003</v>
      </c>
      <c r="D382" s="84">
        <f>SUM(D375:D381)</f>
        <v>0</v>
      </c>
      <c r="E382" s="21"/>
      <c r="F382" s="108"/>
      <c r="G382" s="90" t="str">
        <f>IF($D$393=0,"",IF(#REF!="[For completion]","",#REF!/$D$393))</f>
        <v/>
      </c>
    </row>
    <row r="383" spans="1:7" customFormat="1" x14ac:dyDescent="0.25">
      <c r="A383" s="23" t="s">
        <v>1712</v>
      </c>
      <c r="B383" s="40" t="s">
        <v>1873</v>
      </c>
      <c r="C383" s="23"/>
      <c r="D383" s="23"/>
      <c r="E383" s="21"/>
      <c r="F383" s="108">
        <f>F375*D358/D365+F376*D359/D365+F378*D361/D365</f>
        <v>3.0908685633223447</v>
      </c>
      <c r="G383" s="90" t="str">
        <f>IF($D$393=0,"",IF(D382="[For completion]","",D382/$D$393))</f>
        <v/>
      </c>
    </row>
    <row r="384" spans="1:7" customFormat="1" x14ac:dyDescent="0.25">
      <c r="A384" s="23" t="s">
        <v>1713</v>
      </c>
      <c r="B384" s="23"/>
      <c r="C384" s="23"/>
      <c r="D384" s="23"/>
      <c r="E384" s="23"/>
      <c r="F384" s="23"/>
      <c r="G384" s="90" t="str">
        <f>IF($D$393=0,"",IF(D383="[For completion]","",D383/$D$393))</f>
        <v/>
      </c>
    </row>
    <row r="385" spans="1:7" customFormat="1" x14ac:dyDescent="0.25">
      <c r="A385" s="23" t="s">
        <v>1714</v>
      </c>
      <c r="B385" s="40"/>
      <c r="C385" s="84"/>
      <c r="D385" s="23"/>
      <c r="E385" s="21"/>
      <c r="F385" s="90"/>
      <c r="G385" s="90" t="str">
        <f t="shared" ref="G385:G393" si="20">IF($D$393=0,"",IF(D385="[For completion]","",D385/$D$393))</f>
        <v/>
      </c>
    </row>
    <row r="386" spans="1:7" customFormat="1" x14ac:dyDescent="0.25">
      <c r="A386" s="23" t="s">
        <v>1715</v>
      </c>
      <c r="B386" s="40"/>
      <c r="C386" s="84"/>
      <c r="D386" s="23"/>
      <c r="E386" s="21"/>
      <c r="F386" s="90"/>
      <c r="G386" s="90" t="str">
        <f t="shared" si="20"/>
        <v/>
      </c>
    </row>
    <row r="387" spans="1:7" customFormat="1" x14ac:dyDescent="0.25">
      <c r="A387" s="23" t="s">
        <v>1716</v>
      </c>
      <c r="B387" s="40"/>
      <c r="C387" s="84"/>
      <c r="D387" s="23"/>
      <c r="E387" s="21"/>
      <c r="F387" s="90"/>
      <c r="G387" s="90" t="str">
        <f t="shared" si="20"/>
        <v/>
      </c>
    </row>
    <row r="388" spans="1:7" customFormat="1" x14ac:dyDescent="0.25">
      <c r="A388" s="23" t="s">
        <v>1717</v>
      </c>
      <c r="B388" s="40"/>
      <c r="C388" s="84"/>
      <c r="D388" s="23"/>
      <c r="E388" s="21"/>
      <c r="F388" s="90"/>
      <c r="G388" s="90" t="str">
        <f t="shared" si="20"/>
        <v/>
      </c>
    </row>
    <row r="389" spans="1:7" customFormat="1" x14ac:dyDescent="0.25">
      <c r="A389" s="23" t="s">
        <v>1718</v>
      </c>
      <c r="B389" s="40"/>
      <c r="C389" s="84"/>
      <c r="D389" s="23"/>
      <c r="E389" s="21"/>
      <c r="F389" s="90"/>
      <c r="G389" s="90" t="str">
        <f t="shared" si="20"/>
        <v/>
      </c>
    </row>
    <row r="390" spans="1:7" customFormat="1" x14ac:dyDescent="0.25">
      <c r="A390" s="23" t="s">
        <v>1719</v>
      </c>
      <c r="B390" s="40"/>
      <c r="C390" s="84"/>
      <c r="D390" s="23"/>
      <c r="E390" s="21"/>
      <c r="F390" s="90"/>
      <c r="G390" s="90" t="str">
        <f t="shared" si="20"/>
        <v/>
      </c>
    </row>
    <row r="391" spans="1:7" customFormat="1" x14ac:dyDescent="0.25">
      <c r="A391" s="23" t="s">
        <v>1720</v>
      </c>
      <c r="B391" s="40"/>
      <c r="C391" s="84"/>
      <c r="D391" s="23"/>
      <c r="E391" s="21"/>
      <c r="F391" s="90"/>
      <c r="G391" s="90" t="str">
        <f t="shared" si="20"/>
        <v/>
      </c>
    </row>
    <row r="392" spans="1:7" customFormat="1" x14ac:dyDescent="0.25">
      <c r="A392" s="23" t="s">
        <v>1721</v>
      </c>
      <c r="B392" s="40"/>
      <c r="C392" s="84"/>
      <c r="D392" s="23"/>
      <c r="E392" s="21"/>
      <c r="F392" s="90"/>
      <c r="G392" s="90" t="str">
        <f t="shared" si="20"/>
        <v/>
      </c>
    </row>
    <row r="393" spans="1:7" customFormat="1" x14ac:dyDescent="0.25">
      <c r="A393" s="23" t="s">
        <v>1722</v>
      </c>
      <c r="B393" s="40"/>
      <c r="C393" s="84"/>
      <c r="D393" s="23"/>
      <c r="E393" s="21"/>
      <c r="F393" s="90"/>
      <c r="G393" s="90" t="str">
        <f t="shared" si="20"/>
        <v/>
      </c>
    </row>
    <row r="394" spans="1:7" customFormat="1" x14ac:dyDescent="0.25">
      <c r="A394" s="23" t="s">
        <v>1723</v>
      </c>
      <c r="B394" s="23"/>
      <c r="C394" s="120"/>
      <c r="D394" s="23"/>
      <c r="E394" s="21"/>
      <c r="F394" s="21"/>
      <c r="G394" s="21"/>
    </row>
    <row r="395" spans="1:7" customFormat="1" x14ac:dyDescent="0.25">
      <c r="A395" s="23" t="s">
        <v>1724</v>
      </c>
      <c r="B395" s="23"/>
      <c r="C395" s="120"/>
      <c r="D395" s="23"/>
      <c r="E395" s="21"/>
      <c r="F395" s="21"/>
      <c r="G395" s="21"/>
    </row>
    <row r="396" spans="1:7" customFormat="1" x14ac:dyDescent="0.25">
      <c r="A396" s="23" t="s">
        <v>1725</v>
      </c>
      <c r="B396" s="23"/>
      <c r="C396" s="120"/>
      <c r="D396" s="23"/>
      <c r="E396" s="21"/>
      <c r="F396" s="21"/>
      <c r="G396" s="21"/>
    </row>
    <row r="397" spans="1:7" customFormat="1" x14ac:dyDescent="0.25">
      <c r="A397" s="23" t="s">
        <v>1726</v>
      </c>
      <c r="B397" s="23"/>
      <c r="C397" s="120"/>
      <c r="D397" s="23"/>
      <c r="E397" s="21"/>
      <c r="F397" s="21"/>
      <c r="G397" s="21"/>
    </row>
    <row r="398" spans="1:7" customFormat="1" x14ac:dyDescent="0.25">
      <c r="A398" s="23" t="s">
        <v>1727</v>
      </c>
      <c r="B398" s="23"/>
      <c r="C398" s="120"/>
      <c r="D398" s="23"/>
      <c r="E398" s="21"/>
      <c r="F398" s="21"/>
      <c r="G398" s="21"/>
    </row>
    <row r="399" spans="1:7" customFormat="1" x14ac:dyDescent="0.25">
      <c r="A399" s="23" t="s">
        <v>1728</v>
      </c>
      <c r="B399" s="23"/>
      <c r="C399" s="120"/>
      <c r="D399" s="23"/>
      <c r="E399" s="21"/>
      <c r="F399" s="21"/>
      <c r="G399" s="21"/>
    </row>
    <row r="400" spans="1:7" customFormat="1" x14ac:dyDescent="0.25">
      <c r="A400" s="23" t="s">
        <v>1729</v>
      </c>
      <c r="B400" s="23"/>
      <c r="C400" s="120"/>
      <c r="D400" s="23"/>
      <c r="E400" s="21"/>
      <c r="F400" s="21"/>
      <c r="G400" s="21"/>
    </row>
    <row r="401" spans="1:7" customFormat="1" x14ac:dyDescent="0.25">
      <c r="A401" s="23" t="s">
        <v>1730</v>
      </c>
      <c r="B401" s="23"/>
      <c r="C401" s="120"/>
      <c r="D401" s="23"/>
      <c r="E401" s="21"/>
      <c r="F401" s="21"/>
      <c r="G401" s="21"/>
    </row>
    <row r="402" spans="1:7" customFormat="1" x14ac:dyDescent="0.25">
      <c r="A402" s="23" t="s">
        <v>1731</v>
      </c>
      <c r="B402" s="23"/>
      <c r="C402" s="120"/>
      <c r="D402" s="23"/>
      <c r="E402" s="21"/>
      <c r="F402" s="21"/>
      <c r="G402" s="21"/>
    </row>
    <row r="403" spans="1:7" customFormat="1" x14ac:dyDescent="0.25">
      <c r="A403" s="23" t="s">
        <v>1732</v>
      </c>
      <c r="B403" s="23"/>
      <c r="C403" s="120"/>
      <c r="D403" s="23"/>
      <c r="E403" s="21"/>
      <c r="F403" s="21"/>
      <c r="G403" s="21"/>
    </row>
    <row r="404" spans="1:7" customFormat="1" x14ac:dyDescent="0.25">
      <c r="A404" s="23" t="s">
        <v>1733</v>
      </c>
      <c r="B404" s="23"/>
      <c r="C404" s="120"/>
      <c r="D404" s="23"/>
      <c r="E404" s="21"/>
      <c r="F404" s="21"/>
      <c r="G404" s="21"/>
    </row>
    <row r="405" spans="1:7" customFormat="1" x14ac:dyDescent="0.25">
      <c r="A405" s="23" t="s">
        <v>1734</v>
      </c>
      <c r="B405" s="23"/>
      <c r="C405" s="120"/>
      <c r="D405" s="23"/>
      <c r="E405" s="21"/>
      <c r="F405" s="21"/>
      <c r="G405" s="21"/>
    </row>
    <row r="406" spans="1:7" customFormat="1" x14ac:dyDescent="0.25">
      <c r="A406" s="23" t="s">
        <v>1735</v>
      </c>
      <c r="B406" s="23"/>
      <c r="C406" s="120"/>
      <c r="D406" s="23"/>
      <c r="E406" s="21"/>
      <c r="F406" s="21"/>
      <c r="G406" s="21"/>
    </row>
    <row r="407" spans="1:7" customFormat="1" x14ac:dyDescent="0.25">
      <c r="A407" s="23" t="s">
        <v>1736</v>
      </c>
      <c r="B407" s="23"/>
      <c r="C407" s="120"/>
      <c r="D407" s="23"/>
      <c r="E407" s="21"/>
      <c r="F407" s="21"/>
      <c r="G407" s="21"/>
    </row>
    <row r="408" spans="1:7" customFormat="1" x14ac:dyDescent="0.25">
      <c r="A408" s="23" t="s">
        <v>1737</v>
      </c>
      <c r="B408" s="23"/>
      <c r="C408" s="120"/>
      <c r="D408" s="23"/>
      <c r="E408" s="21"/>
      <c r="F408" s="21"/>
      <c r="G408" s="21"/>
    </row>
    <row r="409" spans="1:7" customFormat="1" x14ac:dyDescent="0.25">
      <c r="A409" s="23" t="s">
        <v>1738</v>
      </c>
      <c r="B409" s="23"/>
      <c r="C409" s="120"/>
      <c r="D409" s="23"/>
      <c r="E409" s="21"/>
      <c r="F409" s="21"/>
      <c r="G409" s="21"/>
    </row>
    <row r="410" spans="1:7" customFormat="1" x14ac:dyDescent="0.25">
      <c r="A410" s="23" t="s">
        <v>1739</v>
      </c>
      <c r="B410" s="23"/>
      <c r="C410" s="120"/>
      <c r="D410" s="23"/>
      <c r="E410" s="21"/>
      <c r="F410" s="21"/>
      <c r="G410" s="21"/>
    </row>
    <row r="411" spans="1:7" customFormat="1" x14ac:dyDescent="0.25">
      <c r="A411" s="23" t="s">
        <v>1740</v>
      </c>
      <c r="B411" s="23"/>
      <c r="C411" s="120"/>
      <c r="D411" s="23"/>
      <c r="E411" s="21"/>
      <c r="F411" s="21"/>
      <c r="G411" s="21"/>
    </row>
    <row r="412" spans="1:7" customFormat="1" x14ac:dyDescent="0.25">
      <c r="A412" s="23" t="s">
        <v>1741</v>
      </c>
      <c r="B412" s="23"/>
      <c r="C412" s="120"/>
      <c r="D412" s="23"/>
      <c r="E412" s="21"/>
      <c r="F412" s="21"/>
      <c r="G412" s="21"/>
    </row>
    <row r="413" spans="1:7" customFormat="1" x14ac:dyDescent="0.25">
      <c r="A413" s="23" t="s">
        <v>1742</v>
      </c>
      <c r="B413" s="23"/>
      <c r="C413" s="120"/>
      <c r="D413" s="23"/>
      <c r="E413" s="21"/>
      <c r="F413" s="21"/>
      <c r="G413" s="21"/>
    </row>
    <row r="414" spans="1:7" customFormat="1" x14ac:dyDescent="0.25">
      <c r="A414" s="23" t="s">
        <v>1743</v>
      </c>
      <c r="B414" s="23"/>
      <c r="C414" s="120"/>
      <c r="D414" s="23"/>
      <c r="E414" s="21"/>
      <c r="F414" s="21"/>
      <c r="G414" s="21"/>
    </row>
    <row r="415" spans="1:7" customFormat="1" x14ac:dyDescent="0.25">
      <c r="A415" s="23" t="s">
        <v>1744</v>
      </c>
      <c r="B415" s="23"/>
      <c r="C415" s="120"/>
      <c r="D415" s="23"/>
      <c r="E415" s="21"/>
      <c r="F415" s="21"/>
      <c r="G415" s="21"/>
    </row>
    <row r="416" spans="1:7" customFormat="1" x14ac:dyDescent="0.25">
      <c r="A416" s="23" t="s">
        <v>1745</v>
      </c>
      <c r="B416" s="23"/>
      <c r="C416" s="120"/>
      <c r="D416" s="23"/>
      <c r="E416" s="21"/>
      <c r="F416" s="21"/>
      <c r="G416" s="21"/>
    </row>
    <row r="417" spans="1:7" customFormat="1" x14ac:dyDescent="0.25">
      <c r="A417" s="23" t="s">
        <v>1746</v>
      </c>
      <c r="B417" s="23"/>
      <c r="C417" s="120"/>
      <c r="D417" s="23"/>
      <c r="E417" s="21"/>
      <c r="F417" s="21"/>
      <c r="G417" s="21"/>
    </row>
    <row r="418" spans="1:7" customFormat="1" x14ac:dyDescent="0.25">
      <c r="A418" s="23" t="s">
        <v>1747</v>
      </c>
      <c r="B418" s="23"/>
      <c r="C418" s="120"/>
      <c r="D418" s="23"/>
      <c r="E418" s="21"/>
      <c r="F418" s="21"/>
      <c r="G418" s="21"/>
    </row>
    <row r="419" spans="1:7" customFormat="1" x14ac:dyDescent="0.25">
      <c r="A419" s="23" t="s">
        <v>1748</v>
      </c>
      <c r="B419" s="23"/>
      <c r="C419" s="120"/>
      <c r="D419" s="23"/>
      <c r="E419" s="21"/>
      <c r="F419" s="21"/>
      <c r="G419" s="21"/>
    </row>
    <row r="420" spans="1:7" customFormat="1" x14ac:dyDescent="0.25">
      <c r="A420" s="23" t="s">
        <v>1749</v>
      </c>
      <c r="B420" s="23"/>
      <c r="C420" s="120"/>
      <c r="D420" s="23"/>
      <c r="E420" s="21"/>
      <c r="F420" s="21"/>
      <c r="G420" s="21"/>
    </row>
    <row r="421" spans="1:7" customFormat="1" x14ac:dyDescent="0.25">
      <c r="A421" s="23" t="s">
        <v>1750</v>
      </c>
      <c r="B421" s="23"/>
      <c r="C421" s="120"/>
      <c r="D421" s="23"/>
      <c r="E421" s="21"/>
      <c r="F421" s="21"/>
      <c r="G421" s="21"/>
    </row>
    <row r="422" spans="1:7" customFormat="1" x14ac:dyDescent="0.25">
      <c r="A422" s="23" t="s">
        <v>1751</v>
      </c>
      <c r="B422" s="23"/>
      <c r="C422" s="120"/>
      <c r="D422" s="23"/>
      <c r="E422" s="21"/>
      <c r="F422" s="21"/>
      <c r="G422" s="21"/>
    </row>
    <row r="423" spans="1:7" ht="18.75" x14ac:dyDescent="0.25">
      <c r="A423" s="77"/>
      <c r="B423" s="102" t="s">
        <v>397</v>
      </c>
      <c r="C423" s="77"/>
      <c r="D423" s="77"/>
      <c r="E423" s="77"/>
      <c r="F423" s="79"/>
      <c r="G423" s="79"/>
    </row>
    <row r="424" spans="1:7" ht="15" customHeight="1" x14ac:dyDescent="0.25">
      <c r="A424" s="42"/>
      <c r="B424" s="42" t="s">
        <v>1515</v>
      </c>
      <c r="C424" s="42" t="s">
        <v>597</v>
      </c>
      <c r="D424" s="42" t="s">
        <v>598</v>
      </c>
      <c r="E424" s="42"/>
      <c r="F424" s="42" t="s">
        <v>432</v>
      </c>
      <c r="G424" s="42" t="s">
        <v>599</v>
      </c>
    </row>
    <row r="425" spans="1:7" x14ac:dyDescent="0.25">
      <c r="A425" s="23" t="s">
        <v>1298</v>
      </c>
      <c r="B425" s="23" t="s">
        <v>601</v>
      </c>
      <c r="C425" s="84" t="s">
        <v>32</v>
      </c>
      <c r="D425" s="37"/>
      <c r="E425" s="37"/>
      <c r="F425" s="54"/>
      <c r="G425" s="54"/>
    </row>
    <row r="426" spans="1:7" x14ac:dyDescent="0.25">
      <c r="A426" s="37"/>
      <c r="D426" s="37"/>
      <c r="E426" s="37"/>
      <c r="F426" s="54"/>
      <c r="G426" s="54"/>
    </row>
    <row r="427" spans="1:7" x14ac:dyDescent="0.25">
      <c r="B427" s="23" t="s">
        <v>602</v>
      </c>
      <c r="D427" s="37"/>
      <c r="E427" s="37"/>
      <c r="F427" s="54"/>
      <c r="G427" s="54"/>
    </row>
    <row r="428" spans="1:7" x14ac:dyDescent="0.25">
      <c r="A428" s="23" t="s">
        <v>1299</v>
      </c>
      <c r="B428" s="40" t="s">
        <v>524</v>
      </c>
      <c r="C428" s="84" t="s">
        <v>32</v>
      </c>
      <c r="D428" s="85" t="s">
        <v>32</v>
      </c>
      <c r="E428" s="37"/>
      <c r="F428" s="90" t="str">
        <f t="shared" ref="F428:F451" si="21">IF($C$452=0,"",IF(C428="[for completion]","",C428/$C$452))</f>
        <v/>
      </c>
      <c r="G428" s="90" t="str">
        <f t="shared" ref="G428:G451" si="22">IF($D$452=0,"",IF(D428="[for completion]","",D428/$D$452))</f>
        <v/>
      </c>
    </row>
    <row r="429" spans="1:7" x14ac:dyDescent="0.25">
      <c r="A429" s="23" t="s">
        <v>1300</v>
      </c>
      <c r="B429" s="40" t="s">
        <v>524</v>
      </c>
      <c r="C429" s="84" t="s">
        <v>32</v>
      </c>
      <c r="D429" s="85" t="s">
        <v>32</v>
      </c>
      <c r="E429" s="37"/>
      <c r="F429" s="90" t="str">
        <f t="shared" si="21"/>
        <v/>
      </c>
      <c r="G429" s="90" t="str">
        <f t="shared" si="22"/>
        <v/>
      </c>
    </row>
    <row r="430" spans="1:7" x14ac:dyDescent="0.25">
      <c r="A430" s="23" t="s">
        <v>1301</v>
      </c>
      <c r="B430" s="40" t="s">
        <v>524</v>
      </c>
      <c r="C430" s="84" t="s">
        <v>32</v>
      </c>
      <c r="D430" s="85" t="s">
        <v>32</v>
      </c>
      <c r="E430" s="37"/>
      <c r="F430" s="90" t="str">
        <f t="shared" si="21"/>
        <v/>
      </c>
      <c r="G430" s="90" t="str">
        <f t="shared" si="22"/>
        <v/>
      </c>
    </row>
    <row r="431" spans="1:7" x14ac:dyDescent="0.25">
      <c r="A431" s="23" t="s">
        <v>1302</v>
      </c>
      <c r="B431" s="40" t="s">
        <v>524</v>
      </c>
      <c r="C431" s="84" t="s">
        <v>32</v>
      </c>
      <c r="D431" s="85" t="s">
        <v>32</v>
      </c>
      <c r="E431" s="37"/>
      <c r="F431" s="90" t="str">
        <f t="shared" si="21"/>
        <v/>
      </c>
      <c r="G431" s="90" t="str">
        <f t="shared" si="22"/>
        <v/>
      </c>
    </row>
    <row r="432" spans="1:7" x14ac:dyDescent="0.25">
      <c r="A432" s="23" t="s">
        <v>1303</v>
      </c>
      <c r="B432" s="40" t="s">
        <v>524</v>
      </c>
      <c r="C432" s="84" t="s">
        <v>32</v>
      </c>
      <c r="D432" s="85" t="s">
        <v>32</v>
      </c>
      <c r="E432" s="37"/>
      <c r="F432" s="90" t="str">
        <f t="shared" si="21"/>
        <v/>
      </c>
      <c r="G432" s="90" t="str">
        <f t="shared" si="22"/>
        <v/>
      </c>
    </row>
    <row r="433" spans="1:7" x14ac:dyDescent="0.25">
      <c r="A433" s="23" t="s">
        <v>1304</v>
      </c>
      <c r="B433" s="40" t="s">
        <v>524</v>
      </c>
      <c r="C433" s="84" t="s">
        <v>32</v>
      </c>
      <c r="D433" s="85" t="s">
        <v>32</v>
      </c>
      <c r="E433" s="37"/>
      <c r="F433" s="90" t="str">
        <f t="shared" si="21"/>
        <v/>
      </c>
      <c r="G433" s="90" t="str">
        <f t="shared" si="22"/>
        <v/>
      </c>
    </row>
    <row r="434" spans="1:7" x14ac:dyDescent="0.25">
      <c r="A434" s="23" t="s">
        <v>1305</v>
      </c>
      <c r="B434" s="40" t="s">
        <v>524</v>
      </c>
      <c r="C434" s="84" t="s">
        <v>32</v>
      </c>
      <c r="D434" s="85" t="s">
        <v>32</v>
      </c>
      <c r="E434" s="37"/>
      <c r="F434" s="90" t="str">
        <f t="shared" si="21"/>
        <v/>
      </c>
      <c r="G434" s="90" t="str">
        <f t="shared" si="22"/>
        <v/>
      </c>
    </row>
    <row r="435" spans="1:7" x14ac:dyDescent="0.25">
      <c r="A435" s="23" t="s">
        <v>1306</v>
      </c>
      <c r="B435" s="40" t="s">
        <v>524</v>
      </c>
      <c r="C435" s="84" t="s">
        <v>32</v>
      </c>
      <c r="D435" s="85" t="s">
        <v>32</v>
      </c>
      <c r="E435" s="37"/>
      <c r="F435" s="90" t="str">
        <f t="shared" si="21"/>
        <v/>
      </c>
      <c r="G435" s="90" t="str">
        <f t="shared" si="22"/>
        <v/>
      </c>
    </row>
    <row r="436" spans="1:7" x14ac:dyDescent="0.25">
      <c r="A436" s="23" t="s">
        <v>1307</v>
      </c>
      <c r="B436" s="40" t="s">
        <v>524</v>
      </c>
      <c r="C436" s="84" t="s">
        <v>32</v>
      </c>
      <c r="D436" s="85" t="s">
        <v>32</v>
      </c>
      <c r="E436" s="37"/>
      <c r="F436" s="90" t="str">
        <f t="shared" si="21"/>
        <v/>
      </c>
      <c r="G436" s="90" t="str">
        <f t="shared" si="22"/>
        <v/>
      </c>
    </row>
    <row r="437" spans="1:7" x14ac:dyDescent="0.25">
      <c r="A437" s="23" t="s">
        <v>1516</v>
      </c>
      <c r="B437" s="40" t="s">
        <v>524</v>
      </c>
      <c r="C437" s="84" t="s">
        <v>32</v>
      </c>
      <c r="D437" s="85" t="s">
        <v>32</v>
      </c>
      <c r="E437" s="40"/>
      <c r="F437" s="90" t="str">
        <f t="shared" si="21"/>
        <v/>
      </c>
      <c r="G437" s="90" t="str">
        <f t="shared" si="22"/>
        <v/>
      </c>
    </row>
    <row r="438" spans="1:7" x14ac:dyDescent="0.25">
      <c r="A438" s="23" t="s">
        <v>1517</v>
      </c>
      <c r="B438" s="40" t="s">
        <v>524</v>
      </c>
      <c r="C438" s="84" t="s">
        <v>32</v>
      </c>
      <c r="D438" s="85" t="s">
        <v>32</v>
      </c>
      <c r="E438" s="40"/>
      <c r="F438" s="90" t="str">
        <f t="shared" si="21"/>
        <v/>
      </c>
      <c r="G438" s="90" t="str">
        <f t="shared" si="22"/>
        <v/>
      </c>
    </row>
    <row r="439" spans="1:7" x14ac:dyDescent="0.25">
      <c r="A439" s="23" t="s">
        <v>1518</v>
      </c>
      <c r="B439" s="40" t="s">
        <v>524</v>
      </c>
      <c r="C439" s="84" t="s">
        <v>32</v>
      </c>
      <c r="D439" s="85" t="s">
        <v>32</v>
      </c>
      <c r="E439" s="40"/>
      <c r="F439" s="90" t="str">
        <f t="shared" si="21"/>
        <v/>
      </c>
      <c r="G439" s="90" t="str">
        <f t="shared" si="22"/>
        <v/>
      </c>
    </row>
    <row r="440" spans="1:7" x14ac:dyDescent="0.25">
      <c r="A440" s="23" t="s">
        <v>1519</v>
      </c>
      <c r="B440" s="40" t="s">
        <v>524</v>
      </c>
      <c r="C440" s="84" t="s">
        <v>32</v>
      </c>
      <c r="D440" s="85" t="s">
        <v>32</v>
      </c>
      <c r="E440" s="40"/>
      <c r="F440" s="90" t="str">
        <f t="shared" si="21"/>
        <v/>
      </c>
      <c r="G440" s="90" t="str">
        <f t="shared" si="22"/>
        <v/>
      </c>
    </row>
    <row r="441" spans="1:7" x14ac:dyDescent="0.25">
      <c r="A441" s="23" t="s">
        <v>1520</v>
      </c>
      <c r="B441" s="40" t="s">
        <v>524</v>
      </c>
      <c r="C441" s="84" t="s">
        <v>32</v>
      </c>
      <c r="D441" s="85" t="s">
        <v>32</v>
      </c>
      <c r="E441" s="40"/>
      <c r="F441" s="90" t="str">
        <f t="shared" si="21"/>
        <v/>
      </c>
      <c r="G441" s="90" t="str">
        <f t="shared" si="22"/>
        <v/>
      </c>
    </row>
    <row r="442" spans="1:7" x14ac:dyDescent="0.25">
      <c r="A442" s="23" t="s">
        <v>1521</v>
      </c>
      <c r="B442" s="40" t="s">
        <v>524</v>
      </c>
      <c r="C442" s="84" t="s">
        <v>32</v>
      </c>
      <c r="D442" s="85" t="s">
        <v>32</v>
      </c>
      <c r="E442" s="40"/>
      <c r="F442" s="90" t="str">
        <f t="shared" si="21"/>
        <v/>
      </c>
      <c r="G442" s="90" t="str">
        <f t="shared" si="22"/>
        <v/>
      </c>
    </row>
    <row r="443" spans="1:7" x14ac:dyDescent="0.25">
      <c r="A443" s="23" t="s">
        <v>1522</v>
      </c>
      <c r="B443" s="40" t="s">
        <v>524</v>
      </c>
      <c r="C443" s="84" t="s">
        <v>32</v>
      </c>
      <c r="D443" s="85" t="s">
        <v>32</v>
      </c>
      <c r="F443" s="90" t="str">
        <f t="shared" si="21"/>
        <v/>
      </c>
      <c r="G443" s="90" t="str">
        <f t="shared" si="22"/>
        <v/>
      </c>
    </row>
    <row r="444" spans="1:7" x14ac:dyDescent="0.25">
      <c r="A444" s="23" t="s">
        <v>1523</v>
      </c>
      <c r="B444" s="40" t="s">
        <v>524</v>
      </c>
      <c r="C444" s="84" t="s">
        <v>32</v>
      </c>
      <c r="D444" s="85" t="s">
        <v>32</v>
      </c>
      <c r="E444" s="75"/>
      <c r="F444" s="90" t="str">
        <f t="shared" si="21"/>
        <v/>
      </c>
      <c r="G444" s="90" t="str">
        <f t="shared" si="22"/>
        <v/>
      </c>
    </row>
    <row r="445" spans="1:7" x14ac:dyDescent="0.25">
      <c r="A445" s="23" t="s">
        <v>1524</v>
      </c>
      <c r="B445" s="40" t="s">
        <v>524</v>
      </c>
      <c r="C445" s="84" t="s">
        <v>32</v>
      </c>
      <c r="D445" s="85" t="s">
        <v>32</v>
      </c>
      <c r="E445" s="75"/>
      <c r="F445" s="90" t="str">
        <f t="shared" si="21"/>
        <v/>
      </c>
      <c r="G445" s="90" t="str">
        <f t="shared" si="22"/>
        <v/>
      </c>
    </row>
    <row r="446" spans="1:7" x14ac:dyDescent="0.25">
      <c r="A446" s="23" t="s">
        <v>1525</v>
      </c>
      <c r="B446" s="40" t="s">
        <v>524</v>
      </c>
      <c r="C446" s="84" t="s">
        <v>32</v>
      </c>
      <c r="D446" s="85" t="s">
        <v>32</v>
      </c>
      <c r="E446" s="75"/>
      <c r="F446" s="90" t="str">
        <f t="shared" si="21"/>
        <v/>
      </c>
      <c r="G446" s="90" t="str">
        <f t="shared" si="22"/>
        <v/>
      </c>
    </row>
    <row r="447" spans="1:7" x14ac:dyDescent="0.25">
      <c r="A447" s="23" t="s">
        <v>1526</v>
      </c>
      <c r="B447" s="40" t="s">
        <v>524</v>
      </c>
      <c r="C447" s="84" t="s">
        <v>32</v>
      </c>
      <c r="D447" s="85" t="s">
        <v>32</v>
      </c>
      <c r="E447" s="75"/>
      <c r="F447" s="90" t="str">
        <f t="shared" si="21"/>
        <v/>
      </c>
      <c r="G447" s="90" t="str">
        <f t="shared" si="22"/>
        <v/>
      </c>
    </row>
    <row r="448" spans="1:7" x14ac:dyDescent="0.25">
      <c r="A448" s="23" t="s">
        <v>1527</v>
      </c>
      <c r="B448" s="40" t="s">
        <v>524</v>
      </c>
      <c r="C448" s="84" t="s">
        <v>32</v>
      </c>
      <c r="D448" s="85" t="s">
        <v>32</v>
      </c>
      <c r="E448" s="75"/>
      <c r="F448" s="90" t="str">
        <f t="shared" si="21"/>
        <v/>
      </c>
      <c r="G448" s="90" t="str">
        <f t="shared" si="22"/>
        <v/>
      </c>
    </row>
    <row r="449" spans="1:7" x14ac:dyDescent="0.25">
      <c r="A449" s="23" t="s">
        <v>1528</v>
      </c>
      <c r="B449" s="40" t="s">
        <v>524</v>
      </c>
      <c r="C449" s="84" t="s">
        <v>32</v>
      </c>
      <c r="D449" s="85" t="s">
        <v>32</v>
      </c>
      <c r="E449" s="75"/>
      <c r="F449" s="90" t="str">
        <f t="shared" si="21"/>
        <v/>
      </c>
      <c r="G449" s="90" t="str">
        <f t="shared" si="22"/>
        <v/>
      </c>
    </row>
    <row r="450" spans="1:7" x14ac:dyDescent="0.25">
      <c r="A450" s="23" t="s">
        <v>1529</v>
      </c>
      <c r="B450" s="40" t="s">
        <v>524</v>
      </c>
      <c r="C450" s="84" t="s">
        <v>32</v>
      </c>
      <c r="D450" s="85" t="s">
        <v>32</v>
      </c>
      <c r="E450" s="75"/>
      <c r="F450" s="90" t="str">
        <f t="shared" si="21"/>
        <v/>
      </c>
      <c r="G450" s="90" t="str">
        <f t="shared" si="22"/>
        <v/>
      </c>
    </row>
    <row r="451" spans="1:7" x14ac:dyDescent="0.25">
      <c r="A451" s="23" t="s">
        <v>1530</v>
      </c>
      <c r="B451" s="40" t="s">
        <v>524</v>
      </c>
      <c r="C451" s="84" t="s">
        <v>32</v>
      </c>
      <c r="D451" s="85" t="s">
        <v>32</v>
      </c>
      <c r="E451" s="75"/>
      <c r="F451" s="90" t="str">
        <f t="shared" si="21"/>
        <v/>
      </c>
      <c r="G451" s="90" t="str">
        <f t="shared" si="22"/>
        <v/>
      </c>
    </row>
    <row r="452" spans="1:7" x14ac:dyDescent="0.25">
      <c r="A452" s="23" t="s">
        <v>1531</v>
      </c>
      <c r="B452" s="40" t="s">
        <v>90</v>
      </c>
      <c r="C452" s="86">
        <f>SUM(C428:C451)</f>
        <v>0</v>
      </c>
      <c r="D452" s="47">
        <f>SUM(D428:D451)</f>
        <v>0</v>
      </c>
      <c r="E452" s="75"/>
      <c r="F452" s="99">
        <f>SUM(F428:F451)</f>
        <v>0</v>
      </c>
      <c r="G452" s="99">
        <f>SUM(G428:G451)</f>
        <v>0</v>
      </c>
    </row>
    <row r="453" spans="1:7" ht="15" customHeight="1" x14ac:dyDescent="0.25">
      <c r="A453" s="42"/>
      <c r="B453" s="42" t="s">
        <v>1532</v>
      </c>
      <c r="C453" s="42" t="s">
        <v>597</v>
      </c>
      <c r="D453" s="42" t="s">
        <v>598</v>
      </c>
      <c r="E453" s="42"/>
      <c r="F453" s="42" t="s">
        <v>432</v>
      </c>
      <c r="G453" s="42" t="s">
        <v>599</v>
      </c>
    </row>
    <row r="454" spans="1:7" x14ac:dyDescent="0.25">
      <c r="A454" s="23" t="s">
        <v>1308</v>
      </c>
      <c r="B454" s="23" t="s">
        <v>630</v>
      </c>
      <c r="C454" s="81" t="s">
        <v>32</v>
      </c>
      <c r="G454" s="23"/>
    </row>
    <row r="455" spans="1:7" x14ac:dyDescent="0.25">
      <c r="G455" s="23"/>
    </row>
    <row r="456" spans="1:7" x14ac:dyDescent="0.25">
      <c r="B456" s="40" t="s">
        <v>631</v>
      </c>
      <c r="G456" s="23"/>
    </row>
    <row r="457" spans="1:7" x14ac:dyDescent="0.25">
      <c r="A457" s="23" t="s">
        <v>1309</v>
      </c>
      <c r="B457" s="23" t="s">
        <v>633</v>
      </c>
      <c r="C457" s="84" t="s">
        <v>32</v>
      </c>
      <c r="D457" s="85" t="s">
        <v>32</v>
      </c>
      <c r="F457" s="90" t="str">
        <f>IF($C$465=0,"",IF(C457="[for completion]","",C457/$C$465))</f>
        <v/>
      </c>
      <c r="G457" s="90" t="str">
        <f>IF($D$465=0,"",IF(D457="[for completion]","",D457/$D$465))</f>
        <v/>
      </c>
    </row>
    <row r="458" spans="1:7" x14ac:dyDescent="0.25">
      <c r="A458" s="23" t="s">
        <v>1310</v>
      </c>
      <c r="B458" s="23" t="s">
        <v>635</v>
      </c>
      <c r="C458" s="84" t="s">
        <v>32</v>
      </c>
      <c r="D458" s="85" t="s">
        <v>32</v>
      </c>
      <c r="F458" s="90" t="str">
        <f t="shared" ref="F458:F471" si="23">IF($C$465=0,"",IF(C458="[for completion]","",C458/$C$465))</f>
        <v/>
      </c>
      <c r="G458" s="90" t="str">
        <f t="shared" ref="G458:G471" si="24">IF($D$465=0,"",IF(D458="[for completion]","",D458/$D$465))</f>
        <v/>
      </c>
    </row>
    <row r="459" spans="1:7" x14ac:dyDescent="0.25">
      <c r="A459" s="23" t="s">
        <v>1311</v>
      </c>
      <c r="B459" s="23" t="s">
        <v>637</v>
      </c>
      <c r="C459" s="84" t="s">
        <v>32</v>
      </c>
      <c r="D459" s="85" t="s">
        <v>32</v>
      </c>
      <c r="F459" s="90" t="str">
        <f t="shared" si="23"/>
        <v/>
      </c>
      <c r="G459" s="90" t="str">
        <f t="shared" si="24"/>
        <v/>
      </c>
    </row>
    <row r="460" spans="1:7" x14ac:dyDescent="0.25">
      <c r="A460" s="23" t="s">
        <v>1312</v>
      </c>
      <c r="B460" s="23" t="s">
        <v>639</v>
      </c>
      <c r="C460" s="84" t="s">
        <v>32</v>
      </c>
      <c r="D460" s="85" t="s">
        <v>32</v>
      </c>
      <c r="F460" s="90" t="str">
        <f t="shared" si="23"/>
        <v/>
      </c>
      <c r="G460" s="90" t="str">
        <f t="shared" si="24"/>
        <v/>
      </c>
    </row>
    <row r="461" spans="1:7" x14ac:dyDescent="0.25">
      <c r="A461" s="23" t="s">
        <v>1313</v>
      </c>
      <c r="B461" s="23" t="s">
        <v>641</v>
      </c>
      <c r="C461" s="84" t="s">
        <v>32</v>
      </c>
      <c r="D461" s="85" t="s">
        <v>32</v>
      </c>
      <c r="F461" s="90" t="str">
        <f t="shared" si="23"/>
        <v/>
      </c>
      <c r="G461" s="90" t="str">
        <f t="shared" si="24"/>
        <v/>
      </c>
    </row>
    <row r="462" spans="1:7" x14ac:dyDescent="0.25">
      <c r="A462" s="23" t="s">
        <v>1314</v>
      </c>
      <c r="B462" s="23" t="s">
        <v>643</v>
      </c>
      <c r="C462" s="84" t="s">
        <v>32</v>
      </c>
      <c r="D462" s="85" t="s">
        <v>32</v>
      </c>
      <c r="F462" s="90" t="str">
        <f t="shared" si="23"/>
        <v/>
      </c>
      <c r="G462" s="90" t="str">
        <f t="shared" si="24"/>
        <v/>
      </c>
    </row>
    <row r="463" spans="1:7" x14ac:dyDescent="0.25">
      <c r="A463" s="23" t="s">
        <v>1315</v>
      </c>
      <c r="B463" s="23" t="s">
        <v>645</v>
      </c>
      <c r="C463" s="84" t="s">
        <v>32</v>
      </c>
      <c r="D463" s="85" t="s">
        <v>32</v>
      </c>
      <c r="F463" s="90" t="str">
        <f t="shared" si="23"/>
        <v/>
      </c>
      <c r="G463" s="90" t="str">
        <f t="shared" si="24"/>
        <v/>
      </c>
    </row>
    <row r="464" spans="1:7" x14ac:dyDescent="0.25">
      <c r="A464" s="23" t="s">
        <v>1316</v>
      </c>
      <c r="B464" s="23" t="s">
        <v>647</v>
      </c>
      <c r="C464" s="84" t="s">
        <v>32</v>
      </c>
      <c r="D464" s="85" t="s">
        <v>32</v>
      </c>
      <c r="F464" s="90" t="str">
        <f t="shared" si="23"/>
        <v/>
      </c>
      <c r="G464" s="90" t="str">
        <f t="shared" si="24"/>
        <v/>
      </c>
    </row>
    <row r="465" spans="1:7" x14ac:dyDescent="0.25">
      <c r="A465" s="23" t="s">
        <v>1317</v>
      </c>
      <c r="B465" s="49" t="s">
        <v>90</v>
      </c>
      <c r="C465" s="84">
        <f>SUM(C457:C464)</f>
        <v>0</v>
      </c>
      <c r="D465" s="85">
        <f>SUM(D457:D464)</f>
        <v>0</v>
      </c>
      <c r="F465" s="81">
        <f>SUM(F457:F464)</f>
        <v>0</v>
      </c>
      <c r="G465" s="81">
        <f>SUM(G457:G464)</f>
        <v>0</v>
      </c>
    </row>
    <row r="466" spans="1:7" outlineLevel="1" x14ac:dyDescent="0.25">
      <c r="A466" s="23" t="s">
        <v>1318</v>
      </c>
      <c r="B466" s="51" t="s">
        <v>650</v>
      </c>
      <c r="C466" s="84"/>
      <c r="D466" s="85"/>
      <c r="F466" s="90" t="str">
        <f t="shared" si="23"/>
        <v/>
      </c>
      <c r="G466" s="90" t="str">
        <f t="shared" si="24"/>
        <v/>
      </c>
    </row>
    <row r="467" spans="1:7" outlineLevel="1" x14ac:dyDescent="0.25">
      <c r="A467" s="23" t="s">
        <v>1319</v>
      </c>
      <c r="B467" s="51" t="s">
        <v>652</v>
      </c>
      <c r="C467" s="84"/>
      <c r="D467" s="85"/>
      <c r="F467" s="90" t="str">
        <f t="shared" si="23"/>
        <v/>
      </c>
      <c r="G467" s="90" t="str">
        <f t="shared" si="24"/>
        <v/>
      </c>
    </row>
    <row r="468" spans="1:7" outlineLevel="1" x14ac:dyDescent="0.25">
      <c r="A468" s="23" t="s">
        <v>1320</v>
      </c>
      <c r="B468" s="51" t="s">
        <v>654</v>
      </c>
      <c r="C468" s="84"/>
      <c r="D468" s="85"/>
      <c r="F468" s="90" t="str">
        <f t="shared" si="23"/>
        <v/>
      </c>
      <c r="G468" s="90" t="str">
        <f t="shared" si="24"/>
        <v/>
      </c>
    </row>
    <row r="469" spans="1:7" outlineLevel="1" x14ac:dyDescent="0.25">
      <c r="A469" s="23" t="s">
        <v>1321</v>
      </c>
      <c r="B469" s="51" t="s">
        <v>656</v>
      </c>
      <c r="C469" s="84"/>
      <c r="D469" s="85"/>
      <c r="F469" s="90" t="str">
        <f t="shared" si="23"/>
        <v/>
      </c>
      <c r="G469" s="90" t="str">
        <f t="shared" si="24"/>
        <v/>
      </c>
    </row>
    <row r="470" spans="1:7" outlineLevel="1" x14ac:dyDescent="0.25">
      <c r="A470" s="23" t="s">
        <v>1322</v>
      </c>
      <c r="B470" s="51" t="s">
        <v>658</v>
      </c>
      <c r="C470" s="84"/>
      <c r="D470" s="85"/>
      <c r="F470" s="90" t="str">
        <f t="shared" si="23"/>
        <v/>
      </c>
      <c r="G470" s="90" t="str">
        <f t="shared" si="24"/>
        <v/>
      </c>
    </row>
    <row r="471" spans="1:7" outlineLevel="1" x14ac:dyDescent="0.25">
      <c r="A471" s="23" t="s">
        <v>1323</v>
      </c>
      <c r="B471" s="51" t="s">
        <v>660</v>
      </c>
      <c r="C471" s="84"/>
      <c r="D471" s="85"/>
      <c r="F471" s="90" t="str">
        <f t="shared" si="23"/>
        <v/>
      </c>
      <c r="G471" s="90" t="str">
        <f t="shared" si="24"/>
        <v/>
      </c>
    </row>
    <row r="472" spans="1:7" outlineLevel="1" x14ac:dyDescent="0.25">
      <c r="A472" s="23" t="s">
        <v>1324</v>
      </c>
      <c r="B472" s="51"/>
      <c r="F472" s="48"/>
      <c r="G472" s="48"/>
    </row>
    <row r="473" spans="1:7" outlineLevel="1" x14ac:dyDescent="0.25">
      <c r="A473" s="23" t="s">
        <v>1325</v>
      </c>
      <c r="B473" s="51"/>
      <c r="F473" s="48"/>
      <c r="G473" s="48"/>
    </row>
    <row r="474" spans="1:7" outlineLevel="1" x14ac:dyDescent="0.25">
      <c r="A474" s="23" t="s">
        <v>1326</v>
      </c>
      <c r="B474" s="51"/>
      <c r="F474" s="75"/>
      <c r="G474" s="75"/>
    </row>
    <row r="475" spans="1:7" ht="15" customHeight="1" x14ac:dyDescent="0.25">
      <c r="A475" s="42"/>
      <c r="B475" s="42" t="s">
        <v>1600</v>
      </c>
      <c r="C475" s="42" t="s">
        <v>597</v>
      </c>
      <c r="D475" s="42" t="s">
        <v>598</v>
      </c>
      <c r="E475" s="42"/>
      <c r="F475" s="42" t="s">
        <v>432</v>
      </c>
      <c r="G475" s="42" t="s">
        <v>599</v>
      </c>
    </row>
    <row r="476" spans="1:7" x14ac:dyDescent="0.25">
      <c r="A476" s="23" t="s">
        <v>1381</v>
      </c>
      <c r="B476" s="23" t="s">
        <v>630</v>
      </c>
      <c r="C476" s="81" t="s">
        <v>64</v>
      </c>
      <c r="G476" s="23"/>
    </row>
    <row r="477" spans="1:7" x14ac:dyDescent="0.25">
      <c r="G477" s="23"/>
    </row>
    <row r="478" spans="1:7" x14ac:dyDescent="0.25">
      <c r="B478" s="40" t="s">
        <v>631</v>
      </c>
      <c r="G478" s="23"/>
    </row>
    <row r="479" spans="1:7" x14ac:dyDescent="0.25">
      <c r="A479" s="23" t="s">
        <v>1382</v>
      </c>
      <c r="B479" s="23" t="s">
        <v>633</v>
      </c>
      <c r="C479" s="84" t="s">
        <v>64</v>
      </c>
      <c r="D479" s="85" t="s">
        <v>64</v>
      </c>
      <c r="F479" s="90" t="str">
        <f>IF($C$487=0,"",IF(C479="[Mark as ND1 if not relevant]","",C479/$C$487))</f>
        <v/>
      </c>
      <c r="G479" s="90" t="str">
        <f>IF($D$487=0,"",IF(D479="[Mark as ND1 if not relevant]","",D479/$D$487))</f>
        <v/>
      </c>
    </row>
    <row r="480" spans="1:7" x14ac:dyDescent="0.25">
      <c r="A480" s="23" t="s">
        <v>1383</v>
      </c>
      <c r="B480" s="23" t="s">
        <v>635</v>
      </c>
      <c r="C480" s="84" t="s">
        <v>64</v>
      </c>
      <c r="D480" s="85" t="s">
        <v>64</v>
      </c>
      <c r="F480" s="90" t="str">
        <f t="shared" ref="F480:F486" si="25">IF($C$487=0,"",IF(C480="[Mark as ND1 if not relevant]","",C480/$C$487))</f>
        <v/>
      </c>
      <c r="G480" s="90" t="str">
        <f t="shared" ref="G480:G486" si="26">IF($D$487=0,"",IF(D480="[Mark as ND1 if not relevant]","",D480/$D$487))</f>
        <v/>
      </c>
    </row>
    <row r="481" spans="1:7" x14ac:dyDescent="0.25">
      <c r="A481" s="23" t="s">
        <v>1384</v>
      </c>
      <c r="B481" s="23" t="s">
        <v>637</v>
      </c>
      <c r="C481" s="84" t="s">
        <v>64</v>
      </c>
      <c r="D481" s="85" t="s">
        <v>64</v>
      </c>
      <c r="F481" s="90" t="str">
        <f t="shared" si="25"/>
        <v/>
      </c>
      <c r="G481" s="90" t="str">
        <f t="shared" si="26"/>
        <v/>
      </c>
    </row>
    <row r="482" spans="1:7" x14ac:dyDescent="0.25">
      <c r="A482" s="23" t="s">
        <v>1385</v>
      </c>
      <c r="B482" s="23" t="s">
        <v>639</v>
      </c>
      <c r="C482" s="84" t="s">
        <v>64</v>
      </c>
      <c r="D482" s="85" t="s">
        <v>64</v>
      </c>
      <c r="F482" s="90" t="str">
        <f t="shared" si="25"/>
        <v/>
      </c>
      <c r="G482" s="90" t="str">
        <f t="shared" si="26"/>
        <v/>
      </c>
    </row>
    <row r="483" spans="1:7" x14ac:dyDescent="0.25">
      <c r="A483" s="23" t="s">
        <v>1386</v>
      </c>
      <c r="B483" s="23" t="s">
        <v>641</v>
      </c>
      <c r="C483" s="84" t="s">
        <v>64</v>
      </c>
      <c r="D483" s="85" t="s">
        <v>64</v>
      </c>
      <c r="F483" s="90" t="str">
        <f t="shared" si="25"/>
        <v/>
      </c>
      <c r="G483" s="90" t="str">
        <f t="shared" si="26"/>
        <v/>
      </c>
    </row>
    <row r="484" spans="1:7" x14ac:dyDescent="0.25">
      <c r="A484" s="23" t="s">
        <v>1387</v>
      </c>
      <c r="B484" s="23" t="s">
        <v>643</v>
      </c>
      <c r="C484" s="84" t="s">
        <v>64</v>
      </c>
      <c r="D484" s="85" t="s">
        <v>64</v>
      </c>
      <c r="F484" s="90" t="str">
        <f t="shared" si="25"/>
        <v/>
      </c>
      <c r="G484" s="90" t="str">
        <f t="shared" si="26"/>
        <v/>
      </c>
    </row>
    <row r="485" spans="1:7" x14ac:dyDescent="0.25">
      <c r="A485" s="23" t="s">
        <v>1388</v>
      </c>
      <c r="B485" s="23" t="s">
        <v>645</v>
      </c>
      <c r="C485" s="84" t="s">
        <v>64</v>
      </c>
      <c r="D485" s="85" t="s">
        <v>64</v>
      </c>
      <c r="F485" s="90" t="str">
        <f t="shared" si="25"/>
        <v/>
      </c>
      <c r="G485" s="90" t="str">
        <f t="shared" si="26"/>
        <v/>
      </c>
    </row>
    <row r="486" spans="1:7" x14ac:dyDescent="0.25">
      <c r="A486" s="23" t="s">
        <v>1389</v>
      </c>
      <c r="B486" s="23" t="s">
        <v>647</v>
      </c>
      <c r="C486" s="84" t="s">
        <v>64</v>
      </c>
      <c r="D486" s="85" t="s">
        <v>64</v>
      </c>
      <c r="F486" s="90" t="str">
        <f t="shared" si="25"/>
        <v/>
      </c>
      <c r="G486" s="90" t="str">
        <f t="shared" si="26"/>
        <v/>
      </c>
    </row>
    <row r="487" spans="1:7" x14ac:dyDescent="0.25">
      <c r="A487" s="23" t="s">
        <v>1390</v>
      </c>
      <c r="B487" s="49" t="s">
        <v>90</v>
      </c>
      <c r="C487" s="84">
        <f>SUM(C479:C486)</f>
        <v>0</v>
      </c>
      <c r="D487" s="85">
        <f>SUM(D479:D486)</f>
        <v>0</v>
      </c>
      <c r="F487" s="81">
        <f>SUM(F479:F486)</f>
        <v>0</v>
      </c>
      <c r="G487" s="81">
        <f>SUM(G479:G486)</f>
        <v>0</v>
      </c>
    </row>
    <row r="488" spans="1:7" outlineLevel="1" x14ac:dyDescent="0.25">
      <c r="A488" s="23" t="s">
        <v>1391</v>
      </c>
      <c r="B488" s="51" t="s">
        <v>650</v>
      </c>
      <c r="C488" s="84"/>
      <c r="D488" s="85"/>
      <c r="F488" s="90" t="str">
        <f t="shared" ref="F488:F493" si="27">IF($C$487=0,"",IF(C488="[for completion]","",C488/$C$487))</f>
        <v/>
      </c>
      <c r="G488" s="90" t="str">
        <f t="shared" ref="G488:G493" si="28">IF($D$487=0,"",IF(D488="[for completion]","",D488/$D$487))</f>
        <v/>
      </c>
    </row>
    <row r="489" spans="1:7" outlineLevel="1" x14ac:dyDescent="0.25">
      <c r="A489" s="23" t="s">
        <v>1392</v>
      </c>
      <c r="B489" s="51" t="s">
        <v>652</v>
      </c>
      <c r="C489" s="84"/>
      <c r="D489" s="85"/>
      <c r="F489" s="90" t="str">
        <f t="shared" si="27"/>
        <v/>
      </c>
      <c r="G489" s="90" t="str">
        <f t="shared" si="28"/>
        <v/>
      </c>
    </row>
    <row r="490" spans="1:7" outlineLevel="1" x14ac:dyDescent="0.25">
      <c r="A490" s="23" t="s">
        <v>1393</v>
      </c>
      <c r="B490" s="51" t="s">
        <v>654</v>
      </c>
      <c r="C490" s="84"/>
      <c r="D490" s="85"/>
      <c r="F490" s="90" t="str">
        <f t="shared" si="27"/>
        <v/>
      </c>
      <c r="G490" s="90" t="str">
        <f t="shared" si="28"/>
        <v/>
      </c>
    </row>
    <row r="491" spans="1:7" outlineLevel="1" x14ac:dyDescent="0.25">
      <c r="A491" s="23" t="s">
        <v>1394</v>
      </c>
      <c r="B491" s="51" t="s">
        <v>656</v>
      </c>
      <c r="C491" s="84"/>
      <c r="D491" s="85"/>
      <c r="F491" s="90" t="str">
        <f t="shared" si="27"/>
        <v/>
      </c>
      <c r="G491" s="90" t="str">
        <f t="shared" si="28"/>
        <v/>
      </c>
    </row>
    <row r="492" spans="1:7" outlineLevel="1" x14ac:dyDescent="0.25">
      <c r="A492" s="23" t="s">
        <v>1395</v>
      </c>
      <c r="B492" s="51" t="s">
        <v>658</v>
      </c>
      <c r="C492" s="84"/>
      <c r="D492" s="85"/>
      <c r="F492" s="90" t="str">
        <f t="shared" si="27"/>
        <v/>
      </c>
      <c r="G492" s="90" t="str">
        <f t="shared" si="28"/>
        <v/>
      </c>
    </row>
    <row r="493" spans="1:7" outlineLevel="1" x14ac:dyDescent="0.25">
      <c r="A493" s="23" t="s">
        <v>1396</v>
      </c>
      <c r="B493" s="51" t="s">
        <v>660</v>
      </c>
      <c r="C493" s="84"/>
      <c r="D493" s="85"/>
      <c r="F493" s="90" t="str">
        <f t="shared" si="27"/>
        <v/>
      </c>
      <c r="G493" s="90" t="str">
        <f t="shared" si="28"/>
        <v/>
      </c>
    </row>
    <row r="494" spans="1:7" outlineLevel="1" x14ac:dyDescent="0.25">
      <c r="A494" s="23" t="s">
        <v>1397</v>
      </c>
      <c r="B494" s="51"/>
      <c r="F494" s="90"/>
      <c r="G494" s="90"/>
    </row>
    <row r="495" spans="1:7" outlineLevel="1" x14ac:dyDescent="0.25">
      <c r="A495" s="23" t="s">
        <v>1398</v>
      </c>
      <c r="B495" s="51"/>
      <c r="F495" s="90"/>
      <c r="G495" s="90"/>
    </row>
    <row r="496" spans="1:7" outlineLevel="1" x14ac:dyDescent="0.25">
      <c r="A496" s="23" t="s">
        <v>1399</v>
      </c>
      <c r="B496" s="51"/>
      <c r="F496" s="90"/>
      <c r="G496" s="81"/>
    </row>
    <row r="497" spans="1:7" ht="15" customHeight="1" x14ac:dyDescent="0.25">
      <c r="A497" s="42"/>
      <c r="B497" s="42" t="s">
        <v>1601</v>
      </c>
      <c r="C497" s="42" t="s">
        <v>716</v>
      </c>
      <c r="D497" s="42"/>
      <c r="E497" s="42"/>
      <c r="F497" s="42"/>
      <c r="G497" s="45"/>
    </row>
    <row r="498" spans="1:7" x14ac:dyDescent="0.25">
      <c r="A498" s="23" t="s">
        <v>1659</v>
      </c>
      <c r="B498" s="40" t="s">
        <v>717</v>
      </c>
      <c r="C498" s="81" t="s">
        <v>32</v>
      </c>
      <c r="G498" s="23"/>
    </row>
    <row r="499" spans="1:7" x14ac:dyDescent="0.25">
      <c r="A499" s="23" t="s">
        <v>1660</v>
      </c>
      <c r="B499" s="40" t="s">
        <v>718</v>
      </c>
      <c r="C499" s="81" t="s">
        <v>32</v>
      </c>
      <c r="G499" s="23"/>
    </row>
    <row r="500" spans="1:7" x14ac:dyDescent="0.25">
      <c r="A500" s="23" t="s">
        <v>1661</v>
      </c>
      <c r="B500" s="40" t="s">
        <v>719</v>
      </c>
      <c r="C500" s="81" t="s">
        <v>32</v>
      </c>
      <c r="G500" s="23"/>
    </row>
    <row r="501" spans="1:7" x14ac:dyDescent="0.25">
      <c r="A501" s="23" t="s">
        <v>1662</v>
      </c>
      <c r="B501" s="40" t="s">
        <v>720</v>
      </c>
      <c r="C501" s="81" t="s">
        <v>32</v>
      </c>
      <c r="G501" s="23"/>
    </row>
    <row r="502" spans="1:7" x14ac:dyDescent="0.25">
      <c r="A502" s="23" t="s">
        <v>1663</v>
      </c>
      <c r="B502" s="40" t="s">
        <v>721</v>
      </c>
      <c r="C502" s="81" t="s">
        <v>32</v>
      </c>
      <c r="G502" s="23"/>
    </row>
    <row r="503" spans="1:7" x14ac:dyDescent="0.25">
      <c r="A503" s="23" t="s">
        <v>1664</v>
      </c>
      <c r="B503" s="40" t="s">
        <v>722</v>
      </c>
      <c r="C503" s="81" t="s">
        <v>32</v>
      </c>
      <c r="G503" s="23"/>
    </row>
    <row r="504" spans="1:7" x14ac:dyDescent="0.25">
      <c r="A504" s="23" t="s">
        <v>1665</v>
      </c>
      <c r="B504" s="40" t="s">
        <v>723</v>
      </c>
      <c r="C504" s="81" t="s">
        <v>32</v>
      </c>
      <c r="G504" s="23"/>
    </row>
    <row r="505" spans="1:7" x14ac:dyDescent="0.25">
      <c r="A505" s="23" t="s">
        <v>1666</v>
      </c>
      <c r="B505" s="40" t="s">
        <v>1414</v>
      </c>
      <c r="C505" s="81" t="s">
        <v>32</v>
      </c>
      <c r="G505" s="23"/>
    </row>
    <row r="506" spans="1:7" x14ac:dyDescent="0.25">
      <c r="A506" s="23" t="s">
        <v>1667</v>
      </c>
      <c r="B506" s="40" t="s">
        <v>1415</v>
      </c>
      <c r="C506" s="81" t="s">
        <v>32</v>
      </c>
      <c r="G506" s="23"/>
    </row>
    <row r="507" spans="1:7" x14ac:dyDescent="0.25">
      <c r="A507" s="23" t="s">
        <v>1668</v>
      </c>
      <c r="B507" s="40" t="s">
        <v>1416</v>
      </c>
      <c r="C507" s="81" t="s">
        <v>32</v>
      </c>
      <c r="G507" s="23"/>
    </row>
    <row r="508" spans="1:7" x14ac:dyDescent="0.25">
      <c r="A508" s="23" t="s">
        <v>1669</v>
      </c>
      <c r="B508" s="40" t="s">
        <v>724</v>
      </c>
      <c r="C508" s="81" t="s">
        <v>32</v>
      </c>
      <c r="G508" s="23"/>
    </row>
    <row r="509" spans="1:7" x14ac:dyDescent="0.25">
      <c r="A509" s="23" t="s">
        <v>1670</v>
      </c>
      <c r="B509" s="40" t="s">
        <v>1976</v>
      </c>
      <c r="C509" s="81" t="s">
        <v>32</v>
      </c>
      <c r="G509" s="23"/>
    </row>
    <row r="510" spans="1:7" x14ac:dyDescent="0.25">
      <c r="A510" s="23" t="s">
        <v>1671</v>
      </c>
      <c r="B510" s="40" t="s">
        <v>88</v>
      </c>
      <c r="C510" s="81" t="s">
        <v>32</v>
      </c>
      <c r="G510" s="23"/>
    </row>
    <row r="511" spans="1:7" outlineLevel="1" x14ac:dyDescent="0.25">
      <c r="A511" s="23" t="s">
        <v>1672</v>
      </c>
      <c r="B511" s="51" t="s">
        <v>1417</v>
      </c>
      <c r="C511" s="81"/>
      <c r="G511" s="23"/>
    </row>
    <row r="512" spans="1:7" outlineLevel="1" x14ac:dyDescent="0.25">
      <c r="A512" s="23" t="s">
        <v>1673</v>
      </c>
      <c r="B512" s="51" t="s">
        <v>92</v>
      </c>
      <c r="C512" s="81"/>
      <c r="G512" s="23"/>
    </row>
    <row r="513" spans="1:7" outlineLevel="1" x14ac:dyDescent="0.25">
      <c r="A513" s="23" t="s">
        <v>1674</v>
      </c>
      <c r="B513" s="51" t="s">
        <v>92</v>
      </c>
      <c r="C513" s="81"/>
      <c r="G513" s="23"/>
    </row>
    <row r="514" spans="1:7" outlineLevel="1" x14ac:dyDescent="0.25">
      <c r="A514" s="23" t="s">
        <v>1675</v>
      </c>
      <c r="B514" s="51" t="s">
        <v>92</v>
      </c>
      <c r="C514" s="81"/>
      <c r="G514" s="23"/>
    </row>
    <row r="515" spans="1:7" outlineLevel="1" x14ac:dyDescent="0.25">
      <c r="A515" s="23" t="s">
        <v>1676</v>
      </c>
      <c r="B515" s="51" t="s">
        <v>92</v>
      </c>
      <c r="C515" s="81"/>
      <c r="G515" s="23"/>
    </row>
    <row r="516" spans="1:7" outlineLevel="1" x14ac:dyDescent="0.25">
      <c r="A516" s="23" t="s">
        <v>1677</v>
      </c>
      <c r="B516" s="51" t="s">
        <v>92</v>
      </c>
      <c r="C516" s="81"/>
      <c r="G516" s="23"/>
    </row>
    <row r="517" spans="1:7" outlineLevel="1" x14ac:dyDescent="0.25">
      <c r="A517" s="23" t="s">
        <v>1678</v>
      </c>
      <c r="B517" s="51" t="s">
        <v>92</v>
      </c>
      <c r="C517" s="81"/>
      <c r="G517" s="23"/>
    </row>
    <row r="518" spans="1:7" outlineLevel="1" x14ac:dyDescent="0.25">
      <c r="A518" s="23" t="s">
        <v>1679</v>
      </c>
      <c r="B518" s="51" t="s">
        <v>92</v>
      </c>
      <c r="C518" s="81"/>
      <c r="G518" s="23"/>
    </row>
    <row r="519" spans="1:7" outlineLevel="1" x14ac:dyDescent="0.25">
      <c r="A519" s="23" t="s">
        <v>1680</v>
      </c>
      <c r="B519" s="51" t="s">
        <v>92</v>
      </c>
      <c r="C519" s="81"/>
      <c r="G519" s="23"/>
    </row>
    <row r="520" spans="1:7" outlineLevel="1" x14ac:dyDescent="0.25">
      <c r="A520" s="23" t="s">
        <v>1681</v>
      </c>
      <c r="B520" s="51" t="s">
        <v>92</v>
      </c>
      <c r="C520" s="81"/>
      <c r="G520" s="23"/>
    </row>
    <row r="521" spans="1:7" outlineLevel="1" x14ac:dyDescent="0.25">
      <c r="A521" s="23" t="s">
        <v>1682</v>
      </c>
      <c r="B521" s="51" t="s">
        <v>92</v>
      </c>
      <c r="C521" s="81"/>
      <c r="G521" s="23"/>
    </row>
    <row r="522" spans="1:7" outlineLevel="1" x14ac:dyDescent="0.25">
      <c r="A522" s="23" t="s">
        <v>1683</v>
      </c>
      <c r="B522" s="51" t="s">
        <v>92</v>
      </c>
      <c r="C522" s="81"/>
    </row>
    <row r="523" spans="1:7" outlineLevel="1" x14ac:dyDescent="0.25">
      <c r="A523" s="23" t="s">
        <v>1684</v>
      </c>
      <c r="B523" s="51" t="s">
        <v>92</v>
      </c>
      <c r="C523" s="81"/>
    </row>
    <row r="524" spans="1:7" outlineLevel="1" x14ac:dyDescent="0.25">
      <c r="A524" s="23" t="s">
        <v>1685</v>
      </c>
      <c r="B524" s="51" t="s">
        <v>92</v>
      </c>
      <c r="C524" s="81"/>
    </row>
    <row r="525" spans="1:7" customFormat="1" x14ac:dyDescent="0.25">
      <c r="A525" s="89"/>
      <c r="B525" s="89" t="s">
        <v>1686</v>
      </c>
      <c r="C525" s="42" t="s">
        <v>59</v>
      </c>
      <c r="D525" s="42" t="s">
        <v>885</v>
      </c>
      <c r="E525" s="42"/>
      <c r="F525" s="42" t="s">
        <v>432</v>
      </c>
      <c r="G525" s="42" t="s">
        <v>1193</v>
      </c>
    </row>
    <row r="526" spans="1:7" customFormat="1" x14ac:dyDescent="0.25">
      <c r="A526" s="23" t="s">
        <v>1752</v>
      </c>
      <c r="B526" s="40" t="s">
        <v>524</v>
      </c>
      <c r="C526" s="84" t="s">
        <v>32</v>
      </c>
      <c r="D526" s="85" t="s">
        <v>32</v>
      </c>
      <c r="E526" s="29"/>
      <c r="F526" s="90" t="str">
        <f>IF($C$544=0,"",IF(C526="[for completion]","",IF(C526="","",C526/$C$544)))</f>
        <v/>
      </c>
      <c r="G526" s="90" t="str">
        <f>IF($D$544=0,"",IF(D526="[for completion]","",IF(D526="","",D526/$D$544)))</f>
        <v/>
      </c>
    </row>
    <row r="527" spans="1:7" customFormat="1" x14ac:dyDescent="0.25">
      <c r="A527" s="23" t="s">
        <v>1753</v>
      </c>
      <c r="B527" s="40" t="s">
        <v>524</v>
      </c>
      <c r="C527" s="84" t="s">
        <v>32</v>
      </c>
      <c r="D527" s="85" t="s">
        <v>32</v>
      </c>
      <c r="E527" s="29"/>
      <c r="F527" s="90" t="str">
        <f t="shared" ref="F527:F543" si="29">IF($C$544=0,"",IF(C527="[for completion]","",IF(C527="","",C527/$C$544)))</f>
        <v/>
      </c>
      <c r="G527" s="90" t="str">
        <f t="shared" ref="G527:G543" si="30">IF($D$544=0,"",IF(D527="[for completion]","",IF(D527="","",D527/$D$544)))</f>
        <v/>
      </c>
    </row>
    <row r="528" spans="1:7" customFormat="1" x14ac:dyDescent="0.25">
      <c r="A528" s="23" t="s">
        <v>1754</v>
      </c>
      <c r="B528" s="40" t="s">
        <v>524</v>
      </c>
      <c r="C528" s="84" t="s">
        <v>32</v>
      </c>
      <c r="D528" s="85" t="s">
        <v>32</v>
      </c>
      <c r="E528" s="29"/>
      <c r="F528" s="90" t="str">
        <f t="shared" si="29"/>
        <v/>
      </c>
      <c r="G528" s="90" t="str">
        <f t="shared" si="30"/>
        <v/>
      </c>
    </row>
    <row r="529" spans="1:7" customFormat="1" x14ac:dyDescent="0.25">
      <c r="A529" s="23" t="s">
        <v>1755</v>
      </c>
      <c r="B529" s="40" t="s">
        <v>524</v>
      </c>
      <c r="C529" s="84" t="s">
        <v>32</v>
      </c>
      <c r="D529" s="85" t="s">
        <v>32</v>
      </c>
      <c r="E529" s="29"/>
      <c r="F529" s="90" t="str">
        <f t="shared" si="29"/>
        <v/>
      </c>
      <c r="G529" s="90" t="str">
        <f t="shared" si="30"/>
        <v/>
      </c>
    </row>
    <row r="530" spans="1:7" customFormat="1" x14ac:dyDescent="0.25">
      <c r="A530" s="23" t="s">
        <v>1756</v>
      </c>
      <c r="B530" s="40" t="s">
        <v>524</v>
      </c>
      <c r="C530" s="84" t="s">
        <v>32</v>
      </c>
      <c r="D530" s="85" t="s">
        <v>32</v>
      </c>
      <c r="E530" s="29"/>
      <c r="F530" s="90" t="str">
        <f t="shared" si="29"/>
        <v/>
      </c>
      <c r="G530" s="90" t="str">
        <f t="shared" si="30"/>
        <v/>
      </c>
    </row>
    <row r="531" spans="1:7" customFormat="1" x14ac:dyDescent="0.25">
      <c r="A531" s="23" t="s">
        <v>1757</v>
      </c>
      <c r="B531" s="40" t="s">
        <v>524</v>
      </c>
      <c r="C531" s="84" t="s">
        <v>32</v>
      </c>
      <c r="D531" s="85" t="s">
        <v>32</v>
      </c>
      <c r="E531" s="29"/>
      <c r="F531" s="90" t="str">
        <f t="shared" si="29"/>
        <v/>
      </c>
      <c r="G531" s="90" t="str">
        <f t="shared" si="30"/>
        <v/>
      </c>
    </row>
    <row r="532" spans="1:7" customFormat="1" x14ac:dyDescent="0.25">
      <c r="A532" s="23" t="s">
        <v>1758</v>
      </c>
      <c r="B532" s="40" t="s">
        <v>524</v>
      </c>
      <c r="C532" s="84" t="s">
        <v>32</v>
      </c>
      <c r="D532" s="85" t="s">
        <v>32</v>
      </c>
      <c r="E532" s="29"/>
      <c r="F532" s="90" t="str">
        <f t="shared" si="29"/>
        <v/>
      </c>
      <c r="G532" s="90" t="str">
        <f t="shared" si="30"/>
        <v/>
      </c>
    </row>
    <row r="533" spans="1:7" customFormat="1" x14ac:dyDescent="0.25">
      <c r="A533" s="23" t="s">
        <v>1759</v>
      </c>
      <c r="B533" s="40" t="s">
        <v>524</v>
      </c>
      <c r="C533" s="84" t="s">
        <v>32</v>
      </c>
      <c r="D533" s="85" t="s">
        <v>32</v>
      </c>
      <c r="E533" s="29"/>
      <c r="F533" s="90" t="str">
        <f t="shared" si="29"/>
        <v/>
      </c>
      <c r="G533" s="90" t="str">
        <f t="shared" si="30"/>
        <v/>
      </c>
    </row>
    <row r="534" spans="1:7" customFormat="1" x14ac:dyDescent="0.25">
      <c r="A534" s="23" t="s">
        <v>1760</v>
      </c>
      <c r="B534" s="40" t="s">
        <v>524</v>
      </c>
      <c r="C534" s="84" t="s">
        <v>32</v>
      </c>
      <c r="D534" s="85" t="s">
        <v>32</v>
      </c>
      <c r="E534" s="29"/>
      <c r="F534" s="90" t="str">
        <f t="shared" si="29"/>
        <v/>
      </c>
      <c r="G534" s="90" t="str">
        <f t="shared" si="30"/>
        <v/>
      </c>
    </row>
    <row r="535" spans="1:7" customFormat="1" x14ac:dyDescent="0.25">
      <c r="A535" s="23" t="s">
        <v>1761</v>
      </c>
      <c r="B535" s="40" t="s">
        <v>524</v>
      </c>
      <c r="C535" s="84" t="s">
        <v>32</v>
      </c>
      <c r="D535" s="85" t="s">
        <v>32</v>
      </c>
      <c r="E535" s="29"/>
      <c r="F535" s="90" t="str">
        <f t="shared" si="29"/>
        <v/>
      </c>
      <c r="G535" s="90" t="str">
        <f t="shared" si="30"/>
        <v/>
      </c>
    </row>
    <row r="536" spans="1:7" customFormat="1" x14ac:dyDescent="0.25">
      <c r="A536" s="23" t="s">
        <v>1762</v>
      </c>
      <c r="B536" s="40" t="s">
        <v>524</v>
      </c>
      <c r="C536" s="84" t="s">
        <v>32</v>
      </c>
      <c r="D536" s="85" t="s">
        <v>32</v>
      </c>
      <c r="E536" s="29"/>
      <c r="F536" s="90" t="str">
        <f t="shared" si="29"/>
        <v/>
      </c>
      <c r="G536" s="90" t="str">
        <f t="shared" si="30"/>
        <v/>
      </c>
    </row>
    <row r="537" spans="1:7" customFormat="1" x14ac:dyDescent="0.25">
      <c r="A537" s="23" t="s">
        <v>1763</v>
      </c>
      <c r="B537" s="40" t="s">
        <v>524</v>
      </c>
      <c r="C537" s="84" t="s">
        <v>32</v>
      </c>
      <c r="D537" s="85" t="s">
        <v>32</v>
      </c>
      <c r="E537" s="29"/>
      <c r="F537" s="90" t="str">
        <f t="shared" si="29"/>
        <v/>
      </c>
      <c r="G537" s="90" t="str">
        <f t="shared" si="30"/>
        <v/>
      </c>
    </row>
    <row r="538" spans="1:7" customFormat="1" x14ac:dyDescent="0.25">
      <c r="A538" s="23" t="s">
        <v>1764</v>
      </c>
      <c r="B538" s="40" t="s">
        <v>524</v>
      </c>
      <c r="C538" s="84" t="s">
        <v>32</v>
      </c>
      <c r="D538" s="85" t="s">
        <v>32</v>
      </c>
      <c r="E538" s="29"/>
      <c r="F538" s="90" t="str">
        <f t="shared" si="29"/>
        <v/>
      </c>
      <c r="G538" s="90" t="str">
        <f t="shared" si="30"/>
        <v/>
      </c>
    </row>
    <row r="539" spans="1:7" customFormat="1" x14ac:dyDescent="0.25">
      <c r="A539" s="23" t="s">
        <v>1765</v>
      </c>
      <c r="B539" s="40" t="s">
        <v>524</v>
      </c>
      <c r="C539" s="84" t="s">
        <v>32</v>
      </c>
      <c r="D539" s="85" t="s">
        <v>32</v>
      </c>
      <c r="E539" s="29"/>
      <c r="F539" s="90" t="str">
        <f t="shared" si="29"/>
        <v/>
      </c>
      <c r="G539" s="90" t="str">
        <f t="shared" si="30"/>
        <v/>
      </c>
    </row>
    <row r="540" spans="1:7" customFormat="1" x14ac:dyDescent="0.25">
      <c r="A540" s="23" t="s">
        <v>1766</v>
      </c>
      <c r="B540" s="40" t="s">
        <v>524</v>
      </c>
      <c r="C540" s="84" t="s">
        <v>32</v>
      </c>
      <c r="D540" s="85" t="s">
        <v>32</v>
      </c>
      <c r="E540" s="29"/>
      <c r="F540" s="90" t="str">
        <f t="shared" si="29"/>
        <v/>
      </c>
      <c r="G540" s="90" t="str">
        <f t="shared" si="30"/>
        <v/>
      </c>
    </row>
    <row r="541" spans="1:7" customFormat="1" x14ac:dyDescent="0.25">
      <c r="A541" s="23" t="s">
        <v>1767</v>
      </c>
      <c r="B541" s="40" t="s">
        <v>524</v>
      </c>
      <c r="C541" s="84" t="s">
        <v>32</v>
      </c>
      <c r="D541" s="85" t="s">
        <v>32</v>
      </c>
      <c r="E541" s="29"/>
      <c r="F541" s="90" t="str">
        <f t="shared" si="29"/>
        <v/>
      </c>
      <c r="G541" s="90" t="str">
        <f t="shared" si="30"/>
        <v/>
      </c>
    </row>
    <row r="542" spans="1:7" customFormat="1" x14ac:dyDescent="0.25">
      <c r="A542" s="23" t="s">
        <v>1768</v>
      </c>
      <c r="B542" s="40" t="s">
        <v>524</v>
      </c>
      <c r="C542" s="84" t="s">
        <v>32</v>
      </c>
      <c r="D542" s="85" t="s">
        <v>32</v>
      </c>
      <c r="E542" s="29"/>
      <c r="F542" s="90" t="str">
        <f t="shared" si="29"/>
        <v/>
      </c>
      <c r="G542" s="90" t="str">
        <f t="shared" si="30"/>
        <v/>
      </c>
    </row>
    <row r="543" spans="1:7" customFormat="1" x14ac:dyDescent="0.25">
      <c r="A543" s="23" t="s">
        <v>1769</v>
      </c>
      <c r="B543" s="40" t="s">
        <v>1276</v>
      </c>
      <c r="C543" s="84" t="s">
        <v>32</v>
      </c>
      <c r="D543" s="85" t="s">
        <v>32</v>
      </c>
      <c r="E543" s="29"/>
      <c r="F543" s="90" t="str">
        <f t="shared" si="29"/>
        <v/>
      </c>
      <c r="G543" s="90" t="str">
        <f t="shared" si="30"/>
        <v/>
      </c>
    </row>
    <row r="544" spans="1:7" customFormat="1" x14ac:dyDescent="0.25">
      <c r="A544" s="23" t="s">
        <v>1770</v>
      </c>
      <c r="B544" s="40" t="s">
        <v>90</v>
      </c>
      <c r="C544" s="84">
        <f>SUM(C526:C543)</f>
        <v>0</v>
      </c>
      <c r="D544" s="85">
        <f>SUM(D526:D543)</f>
        <v>0</v>
      </c>
      <c r="E544" s="29"/>
      <c r="F544" s="81">
        <f>SUM(F526:F543)</f>
        <v>0</v>
      </c>
      <c r="G544" s="81">
        <f>SUM(G526:G543)</f>
        <v>0</v>
      </c>
    </row>
    <row r="545" spans="1:7" customFormat="1" x14ac:dyDescent="0.25">
      <c r="A545" s="23" t="s">
        <v>1771</v>
      </c>
      <c r="B545" s="40"/>
      <c r="C545" s="23"/>
      <c r="D545" s="23"/>
      <c r="E545" s="29"/>
      <c r="F545" s="29"/>
      <c r="G545" s="29"/>
    </row>
    <row r="546" spans="1:7" customFormat="1" x14ac:dyDescent="0.25">
      <c r="A546" s="23" t="s">
        <v>1772</v>
      </c>
      <c r="B546" s="40"/>
      <c r="C546" s="23"/>
      <c r="D546" s="23"/>
      <c r="E546" s="29"/>
      <c r="F546" s="29"/>
      <c r="G546" s="29"/>
    </row>
    <row r="547" spans="1:7" customFormat="1" x14ac:dyDescent="0.25">
      <c r="A547" s="23" t="s">
        <v>1773</v>
      </c>
      <c r="B547" s="40"/>
      <c r="C547" s="23"/>
      <c r="D547" s="23"/>
      <c r="E547" s="29"/>
      <c r="F547" s="29"/>
      <c r="G547" s="29"/>
    </row>
    <row r="548" spans="1:7" customFormat="1" x14ac:dyDescent="0.25">
      <c r="A548" s="89"/>
      <c r="B548" s="89" t="s">
        <v>1687</v>
      </c>
      <c r="C548" s="42" t="s">
        <v>59</v>
      </c>
      <c r="D548" s="42" t="s">
        <v>885</v>
      </c>
      <c r="E548" s="42"/>
      <c r="F548" s="42" t="s">
        <v>432</v>
      </c>
      <c r="G548" s="42" t="s">
        <v>1193</v>
      </c>
    </row>
    <row r="549" spans="1:7" customFormat="1" x14ac:dyDescent="0.25">
      <c r="A549" s="23" t="s">
        <v>1774</v>
      </c>
      <c r="B549" s="40" t="s">
        <v>524</v>
      </c>
      <c r="C549" s="84" t="s">
        <v>32</v>
      </c>
      <c r="D549" s="85" t="s">
        <v>32</v>
      </c>
      <c r="E549" s="29"/>
      <c r="F549" s="90" t="str">
        <f>IF($C$567=0,"",IF(C549="[for completion]","",IF(C549="","",C549/$C$567)))</f>
        <v/>
      </c>
      <c r="G549" s="90" t="str">
        <f>IF($D$567=0,"",IF(D549="[for completion]","",IF(D549="","",D549/$D$567)))</f>
        <v/>
      </c>
    </row>
    <row r="550" spans="1:7" customFormat="1" x14ac:dyDescent="0.25">
      <c r="A550" s="23" t="s">
        <v>1775</v>
      </c>
      <c r="B550" s="40" t="s">
        <v>524</v>
      </c>
      <c r="C550" s="84" t="s">
        <v>32</v>
      </c>
      <c r="D550" s="85" t="s">
        <v>32</v>
      </c>
      <c r="E550" s="29"/>
      <c r="F550" s="90" t="str">
        <f t="shared" ref="F550:F566" si="31">IF($C$567=0,"",IF(C550="[for completion]","",IF(C550="","",C550/$C$567)))</f>
        <v/>
      </c>
      <c r="G550" s="90" t="str">
        <f t="shared" ref="G550:G566" si="32">IF($D$567=0,"",IF(D550="[for completion]","",IF(D550="","",D550/$D$567)))</f>
        <v/>
      </c>
    </row>
    <row r="551" spans="1:7" customFormat="1" x14ac:dyDescent="0.25">
      <c r="A551" s="23" t="s">
        <v>1776</v>
      </c>
      <c r="B551" s="40" t="s">
        <v>524</v>
      </c>
      <c r="C551" s="84" t="s">
        <v>32</v>
      </c>
      <c r="D551" s="85" t="s">
        <v>32</v>
      </c>
      <c r="E551" s="29"/>
      <c r="F551" s="90" t="str">
        <f t="shared" si="31"/>
        <v/>
      </c>
      <c r="G551" s="90" t="str">
        <f t="shared" si="32"/>
        <v/>
      </c>
    </row>
    <row r="552" spans="1:7" customFormat="1" x14ac:dyDescent="0.25">
      <c r="A552" s="23" t="s">
        <v>1777</v>
      </c>
      <c r="B552" s="40" t="s">
        <v>524</v>
      </c>
      <c r="C552" s="84" t="s">
        <v>32</v>
      </c>
      <c r="D552" s="85" t="s">
        <v>32</v>
      </c>
      <c r="E552" s="29"/>
      <c r="F552" s="90" t="str">
        <f t="shared" si="31"/>
        <v/>
      </c>
      <c r="G552" s="90" t="str">
        <f t="shared" si="32"/>
        <v/>
      </c>
    </row>
    <row r="553" spans="1:7" customFormat="1" x14ac:dyDescent="0.25">
      <c r="A553" s="23" t="s">
        <v>1778</v>
      </c>
      <c r="B553" s="40" t="s">
        <v>524</v>
      </c>
      <c r="C553" s="84" t="s">
        <v>32</v>
      </c>
      <c r="D553" s="85" t="s">
        <v>32</v>
      </c>
      <c r="E553" s="29"/>
      <c r="F553" s="90" t="str">
        <f t="shared" si="31"/>
        <v/>
      </c>
      <c r="G553" s="90" t="str">
        <f t="shared" si="32"/>
        <v/>
      </c>
    </row>
    <row r="554" spans="1:7" customFormat="1" x14ac:dyDescent="0.25">
      <c r="A554" s="23" t="s">
        <v>1779</v>
      </c>
      <c r="B554" s="40" t="s">
        <v>524</v>
      </c>
      <c r="C554" s="84" t="s">
        <v>32</v>
      </c>
      <c r="D554" s="85" t="s">
        <v>32</v>
      </c>
      <c r="E554" s="29"/>
      <c r="F554" s="90" t="str">
        <f t="shared" si="31"/>
        <v/>
      </c>
      <c r="G554" s="90" t="str">
        <f t="shared" si="32"/>
        <v/>
      </c>
    </row>
    <row r="555" spans="1:7" customFormat="1" x14ac:dyDescent="0.25">
      <c r="A555" s="23" t="s">
        <v>1780</v>
      </c>
      <c r="B555" s="40" t="s">
        <v>524</v>
      </c>
      <c r="C555" s="84" t="s">
        <v>32</v>
      </c>
      <c r="D555" s="85" t="s">
        <v>32</v>
      </c>
      <c r="E555" s="29"/>
      <c r="F555" s="90" t="str">
        <f t="shared" si="31"/>
        <v/>
      </c>
      <c r="G555" s="90" t="str">
        <f t="shared" si="32"/>
        <v/>
      </c>
    </row>
    <row r="556" spans="1:7" customFormat="1" x14ac:dyDescent="0.25">
      <c r="A556" s="23" t="s">
        <v>1781</v>
      </c>
      <c r="B556" s="40" t="s">
        <v>524</v>
      </c>
      <c r="C556" s="84" t="s">
        <v>32</v>
      </c>
      <c r="D556" s="85" t="s">
        <v>32</v>
      </c>
      <c r="E556" s="29"/>
      <c r="F556" s="90" t="str">
        <f t="shared" si="31"/>
        <v/>
      </c>
      <c r="G556" s="90" t="str">
        <f t="shared" si="32"/>
        <v/>
      </c>
    </row>
    <row r="557" spans="1:7" customFormat="1" x14ac:dyDescent="0.25">
      <c r="A557" s="23" t="s">
        <v>1782</v>
      </c>
      <c r="B557" s="40" t="s">
        <v>524</v>
      </c>
      <c r="C557" s="84" t="s">
        <v>32</v>
      </c>
      <c r="D557" s="85" t="s">
        <v>32</v>
      </c>
      <c r="E557" s="29"/>
      <c r="F557" s="90" t="str">
        <f t="shared" si="31"/>
        <v/>
      </c>
      <c r="G557" s="90" t="str">
        <f t="shared" si="32"/>
        <v/>
      </c>
    </row>
    <row r="558" spans="1:7" customFormat="1" x14ac:dyDescent="0.25">
      <c r="A558" s="23" t="s">
        <v>1783</v>
      </c>
      <c r="B558" s="40" t="s">
        <v>524</v>
      </c>
      <c r="C558" s="84" t="s">
        <v>32</v>
      </c>
      <c r="D558" s="85" t="s">
        <v>32</v>
      </c>
      <c r="E558" s="29"/>
      <c r="F558" s="90" t="str">
        <f t="shared" si="31"/>
        <v/>
      </c>
      <c r="G558" s="90" t="str">
        <f t="shared" si="32"/>
        <v/>
      </c>
    </row>
    <row r="559" spans="1:7" customFormat="1" x14ac:dyDescent="0.25">
      <c r="A559" s="23" t="s">
        <v>1784</v>
      </c>
      <c r="B559" s="40" t="s">
        <v>524</v>
      </c>
      <c r="C559" s="84" t="s">
        <v>32</v>
      </c>
      <c r="D559" s="85" t="s">
        <v>32</v>
      </c>
      <c r="E559" s="29"/>
      <c r="F559" s="90" t="str">
        <f t="shared" si="31"/>
        <v/>
      </c>
      <c r="G559" s="90" t="str">
        <f t="shared" si="32"/>
        <v/>
      </c>
    </row>
    <row r="560" spans="1:7" customFormat="1" x14ac:dyDescent="0.25">
      <c r="A560" s="23" t="s">
        <v>1785</v>
      </c>
      <c r="B560" s="40" t="s">
        <v>524</v>
      </c>
      <c r="C560" s="84" t="s">
        <v>32</v>
      </c>
      <c r="D560" s="85" t="s">
        <v>32</v>
      </c>
      <c r="E560" s="29"/>
      <c r="F560" s="90" t="str">
        <f t="shared" si="31"/>
        <v/>
      </c>
      <c r="G560" s="90" t="str">
        <f t="shared" si="32"/>
        <v/>
      </c>
    </row>
    <row r="561" spans="1:7" customFormat="1" x14ac:dyDescent="0.25">
      <c r="A561" s="23" t="s">
        <v>1786</v>
      </c>
      <c r="B561" s="40" t="s">
        <v>524</v>
      </c>
      <c r="C561" s="84" t="s">
        <v>32</v>
      </c>
      <c r="D561" s="85" t="s">
        <v>32</v>
      </c>
      <c r="E561" s="29"/>
      <c r="F561" s="90" t="str">
        <f t="shared" si="31"/>
        <v/>
      </c>
      <c r="G561" s="90" t="str">
        <f t="shared" si="32"/>
        <v/>
      </c>
    </row>
    <row r="562" spans="1:7" customFormat="1" x14ac:dyDescent="0.25">
      <c r="A562" s="23" t="s">
        <v>1787</v>
      </c>
      <c r="B562" s="40" t="s">
        <v>524</v>
      </c>
      <c r="C562" s="84" t="s">
        <v>32</v>
      </c>
      <c r="D562" s="85" t="s">
        <v>32</v>
      </c>
      <c r="E562" s="29"/>
      <c r="F562" s="90" t="str">
        <f t="shared" si="31"/>
        <v/>
      </c>
      <c r="G562" s="90" t="str">
        <f t="shared" si="32"/>
        <v/>
      </c>
    </row>
    <row r="563" spans="1:7" customFormat="1" x14ac:dyDescent="0.25">
      <c r="A563" s="23" t="s">
        <v>1788</v>
      </c>
      <c r="B563" s="40" t="s">
        <v>524</v>
      </c>
      <c r="C563" s="84" t="s">
        <v>32</v>
      </c>
      <c r="D563" s="85" t="s">
        <v>32</v>
      </c>
      <c r="E563" s="29"/>
      <c r="F563" s="90" t="str">
        <f t="shared" si="31"/>
        <v/>
      </c>
      <c r="G563" s="90" t="str">
        <f t="shared" si="32"/>
        <v/>
      </c>
    </row>
    <row r="564" spans="1:7" customFormat="1" x14ac:dyDescent="0.25">
      <c r="A564" s="23" t="s">
        <v>1789</v>
      </c>
      <c r="B564" s="40" t="s">
        <v>524</v>
      </c>
      <c r="C564" s="84" t="s">
        <v>32</v>
      </c>
      <c r="D564" s="85" t="s">
        <v>32</v>
      </c>
      <c r="E564" s="29"/>
      <c r="F564" s="90" t="str">
        <f t="shared" si="31"/>
        <v/>
      </c>
      <c r="G564" s="90" t="str">
        <f t="shared" si="32"/>
        <v/>
      </c>
    </row>
    <row r="565" spans="1:7" customFormat="1" x14ac:dyDescent="0.25">
      <c r="A565" s="23" t="s">
        <v>1790</v>
      </c>
      <c r="B565" s="40" t="s">
        <v>524</v>
      </c>
      <c r="C565" s="84" t="s">
        <v>32</v>
      </c>
      <c r="D565" s="85" t="s">
        <v>32</v>
      </c>
      <c r="E565" s="29"/>
      <c r="F565" s="90" t="str">
        <f t="shared" si="31"/>
        <v/>
      </c>
      <c r="G565" s="90" t="str">
        <f t="shared" si="32"/>
        <v/>
      </c>
    </row>
    <row r="566" spans="1:7" customFormat="1" x14ac:dyDescent="0.25">
      <c r="A566" s="23" t="s">
        <v>1791</v>
      </c>
      <c r="B566" s="40" t="s">
        <v>1276</v>
      </c>
      <c r="C566" s="84" t="s">
        <v>32</v>
      </c>
      <c r="D566" s="85" t="s">
        <v>32</v>
      </c>
      <c r="E566" s="29"/>
      <c r="F566" s="90" t="str">
        <f t="shared" si="31"/>
        <v/>
      </c>
      <c r="G566" s="90" t="str">
        <f t="shared" si="32"/>
        <v/>
      </c>
    </row>
    <row r="567" spans="1:7" customFormat="1" x14ac:dyDescent="0.25">
      <c r="A567" s="23" t="s">
        <v>1792</v>
      </c>
      <c r="B567" s="40" t="s">
        <v>90</v>
      </c>
      <c r="C567" s="84">
        <f>SUM(C549:C566)</f>
        <v>0</v>
      </c>
      <c r="D567" s="85">
        <f>SUM(D549:D566)</f>
        <v>0</v>
      </c>
      <c r="E567" s="29"/>
      <c r="F567" s="81">
        <f>SUM(F549:F566)</f>
        <v>0</v>
      </c>
      <c r="G567" s="81">
        <f>SUM(G549:G566)</f>
        <v>0</v>
      </c>
    </row>
    <row r="568" spans="1:7" customFormat="1" x14ac:dyDescent="0.25">
      <c r="A568" s="23" t="s">
        <v>1793</v>
      </c>
      <c r="B568" s="40"/>
      <c r="C568" s="23"/>
      <c r="D568" s="23"/>
      <c r="E568" s="29"/>
      <c r="F568" s="29"/>
      <c r="G568" s="29"/>
    </row>
    <row r="569" spans="1:7" customFormat="1" x14ac:dyDescent="0.25">
      <c r="A569" s="23" t="s">
        <v>1794</v>
      </c>
      <c r="B569" s="40"/>
      <c r="C569" s="23"/>
      <c r="D569" s="23"/>
      <c r="E569" s="29"/>
      <c r="F569" s="29"/>
      <c r="G569" s="29"/>
    </row>
    <row r="570" spans="1:7" customFormat="1" x14ac:dyDescent="0.25">
      <c r="A570" s="23" t="s">
        <v>1795</v>
      </c>
      <c r="B570" s="40"/>
      <c r="C570" s="23"/>
      <c r="D570" s="23"/>
      <c r="E570" s="29"/>
      <c r="F570" s="29"/>
      <c r="G570" s="29"/>
    </row>
    <row r="571" spans="1:7" customFormat="1" x14ac:dyDescent="0.25">
      <c r="A571" s="89"/>
      <c r="B571" s="89" t="s">
        <v>1688</v>
      </c>
      <c r="C571" s="42" t="s">
        <v>59</v>
      </c>
      <c r="D571" s="42" t="s">
        <v>885</v>
      </c>
      <c r="E571" s="42"/>
      <c r="F571" s="42" t="s">
        <v>432</v>
      </c>
      <c r="G571" s="42" t="s">
        <v>1193</v>
      </c>
    </row>
    <row r="572" spans="1:7" customFormat="1" x14ac:dyDescent="0.25">
      <c r="A572" s="23" t="s">
        <v>1796</v>
      </c>
      <c r="B572" s="40" t="s">
        <v>876</v>
      </c>
      <c r="C572" s="84" t="s">
        <v>32</v>
      </c>
      <c r="D572" s="85" t="s">
        <v>32</v>
      </c>
      <c r="E572" s="29"/>
      <c r="F572" s="90" t="str">
        <f>IF($C$585=0,"",IF(C572="[for completion]","",IF(C572="","",C572/$C$585)))</f>
        <v/>
      </c>
      <c r="G572" s="90" t="str">
        <f>IF($D$585=0,"",IF(D572="[for completion]","",IF(D572="","",D572/$D$585)))</f>
        <v/>
      </c>
    </row>
    <row r="573" spans="1:7" customFormat="1" x14ac:dyDescent="0.25">
      <c r="A573" s="23" t="s">
        <v>1797</v>
      </c>
      <c r="B573" s="40" t="s">
        <v>877</v>
      </c>
      <c r="C573" s="84" t="s">
        <v>32</v>
      </c>
      <c r="D573" s="85" t="s">
        <v>32</v>
      </c>
      <c r="E573" s="29"/>
      <c r="F573" s="90" t="str">
        <f>IF($C$585=0,"",IF(C573="[for completion]","",IF(C573="","",C573/$C$585)))</f>
        <v/>
      </c>
      <c r="G573" s="90" t="str">
        <f>IF($D$585=0,"",IF(D573="[for completion]","",IF(D573="","",D573/$D$585)))</f>
        <v/>
      </c>
    </row>
    <row r="574" spans="1:7" customFormat="1" x14ac:dyDescent="0.25">
      <c r="A574" s="23" t="s">
        <v>1798</v>
      </c>
      <c r="B574" s="40" t="s">
        <v>1514</v>
      </c>
      <c r="C574" s="84" t="s">
        <v>32</v>
      </c>
      <c r="D574" s="85" t="s">
        <v>32</v>
      </c>
      <c r="E574" s="29"/>
      <c r="F574" s="90" t="str">
        <f>IF($C$585=0,"",IF(C574="[for completion]","",IF(C574="","",C574/$C$585)))</f>
        <v/>
      </c>
      <c r="G574" s="90" t="str">
        <f>IF($D$585=0,"",IF(D574="[for completion]","",IF(D574="","",D574/$D$585)))</f>
        <v/>
      </c>
    </row>
    <row r="575" spans="1:7" customFormat="1" x14ac:dyDescent="0.25">
      <c r="A575" s="23" t="s">
        <v>1799</v>
      </c>
      <c r="B575" s="40" t="s">
        <v>878</v>
      </c>
      <c r="C575" s="84" t="s">
        <v>32</v>
      </c>
      <c r="D575" s="85" t="s">
        <v>32</v>
      </c>
      <c r="E575" s="29"/>
      <c r="F575" s="90" t="str">
        <f>IF($C$585=0,"",IF(C575="[for completion]","",IF(C575="","",C575/$C$585)))</f>
        <v/>
      </c>
      <c r="G575" s="90" t="str">
        <f>IF($D$585=0,"",IF(D575="[for completion]","",IF(D575="","",D575/$D$585)))</f>
        <v/>
      </c>
    </row>
    <row r="576" spans="1:7" customFormat="1" x14ac:dyDescent="0.25">
      <c r="A576" s="23" t="s">
        <v>1800</v>
      </c>
      <c r="B576" s="40" t="s">
        <v>879</v>
      </c>
      <c r="C576" s="84" t="s">
        <v>32</v>
      </c>
      <c r="D576" s="85" t="s">
        <v>32</v>
      </c>
      <c r="E576" s="29"/>
      <c r="F576" s="90" t="str">
        <f>IF($C$585=0,"",IF(C576="[for completion]","",IF(C576="","",C576/$C$585)))</f>
        <v/>
      </c>
      <c r="G576" s="90" t="str">
        <f>IF($D$585=0,"",IF(D576="[for completion]","",IF(D576="","",D576/$D$585)))</f>
        <v/>
      </c>
    </row>
    <row r="577" spans="1:7" customFormat="1" x14ac:dyDescent="0.25">
      <c r="A577" s="23" t="s">
        <v>1801</v>
      </c>
      <c r="B577" s="40" t="s">
        <v>880</v>
      </c>
      <c r="C577" s="84" t="s">
        <v>32</v>
      </c>
      <c r="D577" s="85" t="s">
        <v>32</v>
      </c>
      <c r="E577" s="29"/>
      <c r="F577" s="90" t="str">
        <f t="shared" ref="F577:F584" si="33">IF($C$585=0,"",IF(C577="[for completion]","",IF(C577="","",C577/$C$585)))</f>
        <v/>
      </c>
      <c r="G577" s="90" t="str">
        <f t="shared" ref="G577:G584" si="34">IF($D$585=0,"",IF(D577="[for completion]","",IF(D577="","",D577/$D$585)))</f>
        <v/>
      </c>
    </row>
    <row r="578" spans="1:7" customFormat="1" x14ac:dyDescent="0.25">
      <c r="A578" s="23" t="s">
        <v>1802</v>
      </c>
      <c r="B578" s="40" t="s">
        <v>881</v>
      </c>
      <c r="C578" s="84" t="s">
        <v>32</v>
      </c>
      <c r="D578" s="85" t="s">
        <v>32</v>
      </c>
      <c r="E578" s="29"/>
      <c r="F578" s="90" t="str">
        <f t="shared" si="33"/>
        <v/>
      </c>
      <c r="G578" s="90" t="str">
        <f t="shared" si="34"/>
        <v/>
      </c>
    </row>
    <row r="579" spans="1:7" customFormat="1" x14ac:dyDescent="0.25">
      <c r="A579" s="23" t="s">
        <v>1803</v>
      </c>
      <c r="B579" s="40" t="s">
        <v>882</v>
      </c>
      <c r="C579" s="84" t="s">
        <v>32</v>
      </c>
      <c r="D579" s="85" t="s">
        <v>32</v>
      </c>
      <c r="E579" s="29"/>
      <c r="F579" s="90" t="str">
        <f t="shared" si="33"/>
        <v/>
      </c>
      <c r="G579" s="90" t="str">
        <f t="shared" si="34"/>
        <v/>
      </c>
    </row>
    <row r="580" spans="1:7" customFormat="1" x14ac:dyDescent="0.25">
      <c r="A580" s="23" t="s">
        <v>1804</v>
      </c>
      <c r="B580" s="40" t="s">
        <v>1884</v>
      </c>
      <c r="C580" s="84" t="s">
        <v>32</v>
      </c>
      <c r="D580" s="23" t="s">
        <v>32</v>
      </c>
      <c r="E580" s="29"/>
      <c r="F580" s="90" t="str">
        <f t="shared" si="33"/>
        <v/>
      </c>
      <c r="G580" s="90" t="str">
        <f t="shared" si="34"/>
        <v/>
      </c>
    </row>
    <row r="581" spans="1:7" customFormat="1" x14ac:dyDescent="0.25">
      <c r="A581" s="23" t="s">
        <v>1805</v>
      </c>
      <c r="B581" s="23" t="s">
        <v>1887</v>
      </c>
      <c r="C581" s="84" t="s">
        <v>32</v>
      </c>
      <c r="D581" s="23" t="s">
        <v>32</v>
      </c>
      <c r="F581" s="90" t="str">
        <f t="shared" si="33"/>
        <v/>
      </c>
      <c r="G581" s="90" t="str">
        <f t="shared" si="34"/>
        <v/>
      </c>
    </row>
    <row r="582" spans="1:7" customFormat="1" x14ac:dyDescent="0.25">
      <c r="A582" s="23" t="s">
        <v>1806</v>
      </c>
      <c r="B582" s="23" t="s">
        <v>1885</v>
      </c>
      <c r="C582" s="84" t="s">
        <v>32</v>
      </c>
      <c r="D582" s="23" t="s">
        <v>32</v>
      </c>
      <c r="F582" s="90" t="str">
        <f t="shared" si="33"/>
        <v/>
      </c>
      <c r="G582" s="90" t="str">
        <f t="shared" si="34"/>
        <v/>
      </c>
    </row>
    <row r="583" spans="1:7" customFormat="1" x14ac:dyDescent="0.25">
      <c r="A583" s="23" t="s">
        <v>1896</v>
      </c>
      <c r="B583" s="40" t="s">
        <v>1886</v>
      </c>
      <c r="C583" s="84" t="s">
        <v>32</v>
      </c>
      <c r="D583" s="23" t="s">
        <v>32</v>
      </c>
      <c r="E583" s="29"/>
      <c r="F583" s="90" t="str">
        <f t="shared" si="33"/>
        <v/>
      </c>
      <c r="G583" s="90" t="str">
        <f t="shared" si="34"/>
        <v/>
      </c>
    </row>
    <row r="584" spans="1:7" customFormat="1" x14ac:dyDescent="0.25">
      <c r="A584" s="23" t="s">
        <v>1897</v>
      </c>
      <c r="B584" s="23" t="s">
        <v>1276</v>
      </c>
      <c r="C584" s="84" t="s">
        <v>32</v>
      </c>
      <c r="D584" s="85" t="s">
        <v>32</v>
      </c>
      <c r="E584" s="29"/>
      <c r="F584" s="90" t="str">
        <f t="shared" si="33"/>
        <v/>
      </c>
      <c r="G584" s="90" t="str">
        <f t="shared" si="34"/>
        <v/>
      </c>
    </row>
    <row r="585" spans="1:7" customFormat="1" x14ac:dyDescent="0.25">
      <c r="A585" s="23" t="s">
        <v>1898</v>
      </c>
      <c r="B585" s="40" t="s">
        <v>90</v>
      </c>
      <c r="C585" s="84">
        <f>SUM(C572:C584)</f>
        <v>0</v>
      </c>
      <c r="D585" s="85">
        <f>SUM(D572:D584)</f>
        <v>0</v>
      </c>
      <c r="E585" s="29"/>
      <c r="F585" s="81">
        <f>SUM(F572:F584)</f>
        <v>0</v>
      </c>
      <c r="G585" s="81">
        <f>SUM(G572:G584)</f>
        <v>0</v>
      </c>
    </row>
    <row r="586" spans="1:7" customFormat="1" x14ac:dyDescent="0.25">
      <c r="A586" s="23" t="s">
        <v>1807</v>
      </c>
      <c r="B586" s="40"/>
      <c r="C586" s="84"/>
      <c r="D586" s="85"/>
      <c r="E586" s="29"/>
      <c r="F586" s="90"/>
      <c r="G586" s="90"/>
    </row>
    <row r="587" spans="1:7" customFormat="1" x14ac:dyDescent="0.25">
      <c r="A587" s="23" t="s">
        <v>1899</v>
      </c>
      <c r="B587" s="40"/>
      <c r="C587" s="84"/>
      <c r="D587" s="85"/>
      <c r="E587" s="29"/>
      <c r="F587" s="90"/>
      <c r="G587" s="90"/>
    </row>
    <row r="588" spans="1:7" customFormat="1" x14ac:dyDescent="0.25">
      <c r="A588" s="23" t="s">
        <v>1900</v>
      </c>
      <c r="B588" s="40"/>
      <c r="C588" s="84"/>
      <c r="D588" s="85"/>
      <c r="E588" s="29"/>
      <c r="F588" s="90"/>
      <c r="G588" s="90"/>
    </row>
    <row r="589" spans="1:7" customFormat="1" x14ac:dyDescent="0.25">
      <c r="A589" s="23" t="s">
        <v>1901</v>
      </c>
      <c r="B589" s="40"/>
      <c r="C589" s="84"/>
      <c r="D589" s="85"/>
      <c r="E589" s="29"/>
      <c r="F589" s="90"/>
      <c r="G589" s="90"/>
    </row>
    <row r="590" spans="1:7" customFormat="1" x14ac:dyDescent="0.25">
      <c r="A590" s="23" t="s">
        <v>1902</v>
      </c>
      <c r="B590" s="40"/>
      <c r="C590" s="84"/>
      <c r="D590" s="85"/>
      <c r="E590" s="29"/>
      <c r="F590" s="90"/>
      <c r="G590" s="90"/>
    </row>
    <row r="591" spans="1:7" customFormat="1" x14ac:dyDescent="0.25">
      <c r="A591" s="23" t="s">
        <v>1903</v>
      </c>
      <c r="B591" s="40"/>
      <c r="C591" s="84"/>
      <c r="D591" s="85"/>
      <c r="E591" s="29"/>
      <c r="F591" s="90" t="str">
        <f>IF($C$585=0,"",IF(C591="[for completion]","",IF(C591="","",C591/$C$585)))</f>
        <v/>
      </c>
      <c r="G591" s="90" t="str">
        <f>IF($D$585=0,"",IF(D591="[for completion]","",IF(D591="","",D591/$D$585)))</f>
        <v/>
      </c>
    </row>
    <row r="592" spans="1:7" customFormat="1" x14ac:dyDescent="0.25">
      <c r="A592" s="23" t="s">
        <v>1904</v>
      </c>
    </row>
    <row r="593" spans="1:7" customFormat="1" x14ac:dyDescent="0.25">
      <c r="A593" s="23" t="s">
        <v>1905</v>
      </c>
    </row>
    <row r="594" spans="1:7" x14ac:dyDescent="0.25">
      <c r="A594" s="23" t="s">
        <v>1906</v>
      </c>
    </row>
    <row r="595" spans="1:7" x14ac:dyDescent="0.25">
      <c r="A595" s="23" t="s">
        <v>1912</v>
      </c>
    </row>
    <row r="596" spans="1:7" x14ac:dyDescent="0.25">
      <c r="A596" s="89"/>
      <c r="B596" s="89" t="s">
        <v>1689</v>
      </c>
      <c r="C596" s="42" t="s">
        <v>59</v>
      </c>
      <c r="D596" s="42" t="s">
        <v>885</v>
      </c>
      <c r="E596" s="42"/>
      <c r="F596" s="42" t="s">
        <v>431</v>
      </c>
      <c r="G596" s="42" t="s">
        <v>1193</v>
      </c>
    </row>
    <row r="597" spans="1:7" x14ac:dyDescent="0.25">
      <c r="A597" s="23" t="s">
        <v>1808</v>
      </c>
      <c r="B597" s="40" t="s">
        <v>1421</v>
      </c>
      <c r="C597" s="84" t="s">
        <v>32</v>
      </c>
      <c r="D597" s="85" t="s">
        <v>32</v>
      </c>
      <c r="E597" s="29"/>
      <c r="F597" s="90" t="str">
        <f>IF($C$601=0,"",IF(C597="[for completion]","",IF(C597="","",C597/$C$601)))</f>
        <v/>
      </c>
      <c r="G597" s="90" t="str">
        <f>IF($D$601=0,"",IF(D597="[for completion]","",IF(D597="","",D597/$D$601)))</f>
        <v/>
      </c>
    </row>
    <row r="598" spans="1:7" x14ac:dyDescent="0.25">
      <c r="A598" s="23" t="s">
        <v>1809</v>
      </c>
      <c r="B598" s="103" t="s">
        <v>1422</v>
      </c>
      <c r="C598" s="84" t="s">
        <v>32</v>
      </c>
      <c r="D598" s="85" t="s">
        <v>32</v>
      </c>
      <c r="E598" s="29"/>
      <c r="F598" s="90" t="str">
        <f>IF($C$601=0,"",IF(C598="[for completion]","",IF(C598="","",C598/$C$601)))</f>
        <v/>
      </c>
      <c r="G598" s="90" t="str">
        <f>IF($D$601=0,"",IF(D598="[for completion]","",IF(D598="","",D598/$D$601)))</f>
        <v/>
      </c>
    </row>
    <row r="599" spans="1:7" x14ac:dyDescent="0.25">
      <c r="A599" s="23" t="s">
        <v>1810</v>
      </c>
      <c r="B599" s="40" t="s">
        <v>884</v>
      </c>
      <c r="C599" s="84" t="s">
        <v>32</v>
      </c>
      <c r="D599" s="85" t="s">
        <v>32</v>
      </c>
      <c r="E599" s="29"/>
      <c r="F599" s="90" t="str">
        <f>IF($C$601=0,"",IF(C599="[for completion]","",IF(C599="","",C599/$C$601)))</f>
        <v/>
      </c>
      <c r="G599" s="90" t="str">
        <f>IF($D$601=0,"",IF(D599="[for completion]","",IF(D599="","",D599/$D$601)))</f>
        <v/>
      </c>
    </row>
    <row r="600" spans="1:7" x14ac:dyDescent="0.25">
      <c r="A600" s="23" t="s">
        <v>1811</v>
      </c>
      <c r="B600" s="23" t="s">
        <v>1276</v>
      </c>
      <c r="C600" s="84" t="s">
        <v>32</v>
      </c>
      <c r="D600" s="85" t="s">
        <v>32</v>
      </c>
      <c r="E600" s="29"/>
      <c r="F600" s="90" t="str">
        <f>IF($C$601=0,"",IF(C600="[for completion]","",IF(C600="","",C600/$C$601)))</f>
        <v/>
      </c>
      <c r="G600" s="90" t="str">
        <f>IF($D$601=0,"",IF(D600="[for completion]","",IF(D600="","",D600/$D$601)))</f>
        <v/>
      </c>
    </row>
    <row r="601" spans="1:7" x14ac:dyDescent="0.25">
      <c r="A601" s="23" t="s">
        <v>1812</v>
      </c>
      <c r="B601" s="40" t="s">
        <v>90</v>
      </c>
      <c r="C601" s="84">
        <f>SUM(C597:C600)</f>
        <v>0</v>
      </c>
      <c r="D601" s="85">
        <f>SUM(D597:D600)</f>
        <v>0</v>
      </c>
      <c r="E601" s="29"/>
      <c r="F601" s="81">
        <f>SUM(F597:F600)</f>
        <v>0</v>
      </c>
      <c r="G601" s="81">
        <f>SUM(G597:G600)</f>
        <v>0</v>
      </c>
    </row>
    <row r="603" spans="1:7" x14ac:dyDescent="0.25">
      <c r="A603" s="89"/>
      <c r="B603" s="89" t="s">
        <v>1983</v>
      </c>
      <c r="C603" s="89" t="s">
        <v>1874</v>
      </c>
      <c r="D603" s="89" t="s">
        <v>1877</v>
      </c>
      <c r="E603" s="89"/>
      <c r="F603" s="89" t="s">
        <v>1876</v>
      </c>
      <c r="G603" s="89"/>
    </row>
    <row r="604" spans="1:7" x14ac:dyDescent="0.25">
      <c r="A604" s="23" t="s">
        <v>1814</v>
      </c>
      <c r="B604" s="40" t="s">
        <v>717</v>
      </c>
      <c r="C604" s="108" t="s">
        <v>32</v>
      </c>
      <c r="D604" s="108" t="s">
        <v>32</v>
      </c>
      <c r="E604" s="130"/>
      <c r="F604" s="108" t="s">
        <v>32</v>
      </c>
      <c r="G604" s="90" t="str">
        <f>IF($D$622=0,"",IF(D604="[for completion]","",IF(D604="","",D604/$D$622)))</f>
        <v/>
      </c>
    </row>
    <row r="605" spans="1:7" x14ac:dyDescent="0.25">
      <c r="A605" s="23" t="s">
        <v>1815</v>
      </c>
      <c r="B605" s="40" t="s">
        <v>718</v>
      </c>
      <c r="C605" s="108" t="s">
        <v>32</v>
      </c>
      <c r="D605" s="108" t="s">
        <v>32</v>
      </c>
      <c r="E605" s="130"/>
      <c r="F605" s="108" t="s">
        <v>32</v>
      </c>
      <c r="G605" s="90" t="str">
        <f t="shared" ref="G605:G622" si="35">IF($D$622=0,"",IF(D605="[for completion]","",IF(D605="","",D605/$D$622)))</f>
        <v/>
      </c>
    </row>
    <row r="606" spans="1:7" x14ac:dyDescent="0.25">
      <c r="A606" s="23" t="s">
        <v>1816</v>
      </c>
      <c r="B606" s="40" t="s">
        <v>719</v>
      </c>
      <c r="C606" s="108" t="s">
        <v>32</v>
      </c>
      <c r="D606" s="108" t="s">
        <v>32</v>
      </c>
      <c r="E606" s="130"/>
      <c r="F606" s="108" t="s">
        <v>32</v>
      </c>
      <c r="G606" s="90" t="str">
        <f t="shared" si="35"/>
        <v/>
      </c>
    </row>
    <row r="607" spans="1:7" x14ac:dyDescent="0.25">
      <c r="A607" s="23" t="s">
        <v>1817</v>
      </c>
      <c r="B607" s="40" t="s">
        <v>720</v>
      </c>
      <c r="C607" s="108" t="s">
        <v>32</v>
      </c>
      <c r="D607" s="108" t="s">
        <v>32</v>
      </c>
      <c r="E607" s="130"/>
      <c r="F607" s="108" t="s">
        <v>32</v>
      </c>
      <c r="G607" s="90" t="str">
        <f t="shared" si="35"/>
        <v/>
      </c>
    </row>
    <row r="608" spans="1:7" x14ac:dyDescent="0.25">
      <c r="A608" s="23" t="s">
        <v>1818</v>
      </c>
      <c r="B608" s="40" t="s">
        <v>721</v>
      </c>
      <c r="C608" s="108" t="s">
        <v>32</v>
      </c>
      <c r="D608" s="108" t="s">
        <v>32</v>
      </c>
      <c r="E608" s="130"/>
      <c r="F608" s="108" t="s">
        <v>32</v>
      </c>
      <c r="G608" s="90" t="str">
        <f t="shared" si="35"/>
        <v/>
      </c>
    </row>
    <row r="609" spans="1:7" x14ac:dyDescent="0.25">
      <c r="A609" s="23" t="s">
        <v>1819</v>
      </c>
      <c r="B609" s="40" t="s">
        <v>722</v>
      </c>
      <c r="C609" s="108" t="s">
        <v>32</v>
      </c>
      <c r="D609" s="108" t="s">
        <v>32</v>
      </c>
      <c r="E609" s="130"/>
      <c r="F609" s="108" t="s">
        <v>32</v>
      </c>
      <c r="G609" s="90" t="str">
        <f t="shared" si="35"/>
        <v/>
      </c>
    </row>
    <row r="610" spans="1:7" x14ac:dyDescent="0.25">
      <c r="A610" s="23" t="s">
        <v>1820</v>
      </c>
      <c r="B610" s="40" t="s">
        <v>723</v>
      </c>
      <c r="C610" s="108" t="s">
        <v>32</v>
      </c>
      <c r="D610" s="108" t="s">
        <v>32</v>
      </c>
      <c r="E610" s="130"/>
      <c r="F610" s="108" t="s">
        <v>32</v>
      </c>
      <c r="G610" s="90" t="str">
        <f t="shared" si="35"/>
        <v/>
      </c>
    </row>
    <row r="611" spans="1:7" x14ac:dyDescent="0.25">
      <c r="A611" s="23" t="s">
        <v>1821</v>
      </c>
      <c r="B611" s="40" t="s">
        <v>1414</v>
      </c>
      <c r="C611" s="108" t="s">
        <v>32</v>
      </c>
      <c r="D611" s="108" t="s">
        <v>32</v>
      </c>
      <c r="E611" s="130"/>
      <c r="F611" s="108" t="s">
        <v>32</v>
      </c>
      <c r="G611" s="90" t="str">
        <f t="shared" si="35"/>
        <v/>
      </c>
    </row>
    <row r="612" spans="1:7" x14ac:dyDescent="0.25">
      <c r="A612" s="23" t="s">
        <v>1822</v>
      </c>
      <c r="B612" s="40" t="s">
        <v>1415</v>
      </c>
      <c r="C612" s="108" t="s">
        <v>32</v>
      </c>
      <c r="D612" s="108" t="s">
        <v>32</v>
      </c>
      <c r="E612" s="130"/>
      <c r="F612" s="108" t="s">
        <v>32</v>
      </c>
      <c r="G612" s="90" t="str">
        <f t="shared" si="35"/>
        <v/>
      </c>
    </row>
    <row r="613" spans="1:7" x14ac:dyDescent="0.25">
      <c r="A613" s="23" t="s">
        <v>1823</v>
      </c>
      <c r="B613" s="40" t="s">
        <v>1416</v>
      </c>
      <c r="C613" s="108" t="s">
        <v>32</v>
      </c>
      <c r="D613" s="108" t="s">
        <v>32</v>
      </c>
      <c r="E613" s="130"/>
      <c r="F613" s="108" t="s">
        <v>32</v>
      </c>
      <c r="G613" s="90" t="str">
        <f t="shared" si="35"/>
        <v/>
      </c>
    </row>
    <row r="614" spans="1:7" x14ac:dyDescent="0.25">
      <c r="A614" s="23" t="s">
        <v>1824</v>
      </c>
      <c r="B614" s="40" t="s">
        <v>724</v>
      </c>
      <c r="C614" s="108" t="s">
        <v>32</v>
      </c>
      <c r="D614" s="108" t="s">
        <v>32</v>
      </c>
      <c r="E614" s="130"/>
      <c r="F614" s="108" t="s">
        <v>32</v>
      </c>
      <c r="G614" s="90" t="str">
        <f t="shared" si="35"/>
        <v/>
      </c>
    </row>
    <row r="615" spans="1:7" x14ac:dyDescent="0.25">
      <c r="A615" s="23" t="s">
        <v>1825</v>
      </c>
      <c r="B615" s="40" t="s">
        <v>1976</v>
      </c>
      <c r="C615" s="108" t="s">
        <v>32</v>
      </c>
      <c r="D615" s="108" t="s">
        <v>32</v>
      </c>
      <c r="E615" s="130"/>
      <c r="F615" s="108" t="s">
        <v>32</v>
      </c>
      <c r="G615" s="90" t="str">
        <f t="shared" si="35"/>
        <v/>
      </c>
    </row>
    <row r="616" spans="1:7" x14ac:dyDescent="0.25">
      <c r="A616" s="23" t="s">
        <v>1826</v>
      </c>
      <c r="B616" s="40" t="s">
        <v>88</v>
      </c>
      <c r="C616" s="108" t="s">
        <v>32</v>
      </c>
      <c r="D616" s="108" t="s">
        <v>32</v>
      </c>
      <c r="E616" s="130"/>
      <c r="F616" s="108" t="s">
        <v>32</v>
      </c>
      <c r="G616" s="90" t="str">
        <f t="shared" si="35"/>
        <v/>
      </c>
    </row>
    <row r="617" spans="1:7" x14ac:dyDescent="0.25">
      <c r="A617" s="23" t="s">
        <v>1827</v>
      </c>
      <c r="B617" s="40" t="s">
        <v>1276</v>
      </c>
      <c r="C617" s="108" t="s">
        <v>32</v>
      </c>
      <c r="D617" s="108" t="s">
        <v>32</v>
      </c>
      <c r="E617" s="130"/>
      <c r="F617" s="108" t="s">
        <v>32</v>
      </c>
      <c r="G617" s="90" t="str">
        <f t="shared" si="35"/>
        <v/>
      </c>
    </row>
    <row r="618" spans="1:7" x14ac:dyDescent="0.25">
      <c r="A618" s="23" t="s">
        <v>1828</v>
      </c>
      <c r="B618" s="40" t="s">
        <v>90</v>
      </c>
      <c r="C618" s="84">
        <f>SUM(C604:C617)</f>
        <v>0</v>
      </c>
      <c r="D618" s="84">
        <f>SUM(D604:D617)</f>
        <v>0</v>
      </c>
      <c r="E618" s="21"/>
      <c r="F618" s="84"/>
      <c r="G618" s="90" t="str">
        <f t="shared" si="35"/>
        <v/>
      </c>
    </row>
    <row r="619" spans="1:7" x14ac:dyDescent="0.25">
      <c r="A619" s="23" t="s">
        <v>1829</v>
      </c>
      <c r="B619" s="23" t="s">
        <v>1873</v>
      </c>
      <c r="C619"/>
      <c r="D619"/>
      <c r="E619"/>
      <c r="F619" s="108" t="s">
        <v>32</v>
      </c>
      <c r="G619" s="90" t="str">
        <f t="shared" si="35"/>
        <v/>
      </c>
    </row>
    <row r="620" spans="1:7" x14ac:dyDescent="0.25">
      <c r="A620" s="23" t="s">
        <v>1830</v>
      </c>
      <c r="B620" s="40"/>
      <c r="C620" s="84"/>
      <c r="D620" s="85"/>
      <c r="E620" s="21"/>
      <c r="F620" s="90"/>
      <c r="G620" s="90" t="str">
        <f t="shared" si="35"/>
        <v/>
      </c>
    </row>
    <row r="621" spans="1:7" x14ac:dyDescent="0.25">
      <c r="A621" s="23" t="s">
        <v>1831</v>
      </c>
      <c r="B621" s="40"/>
      <c r="C621" s="84"/>
      <c r="D621" s="85"/>
      <c r="E621" s="21"/>
      <c r="F621" s="90"/>
      <c r="G621" s="90" t="str">
        <f t="shared" si="35"/>
        <v/>
      </c>
    </row>
    <row r="622" spans="1:7" x14ac:dyDescent="0.25">
      <c r="A622" s="23" t="s">
        <v>1832</v>
      </c>
      <c r="B622" s="40"/>
      <c r="C622" s="84"/>
      <c r="D622" s="85"/>
      <c r="E622" s="21"/>
      <c r="F622" s="90"/>
      <c r="G622" s="90"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3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&amp;R&amp;"Calibri"&amp;12&amp;K008A00I N T E R N - A L L I A N S E N&amp;1#_x000D_&amp;"Aptos Narrow"&amp;11&amp;K000000&amp;G</oddHeader>
    <oddFooter>&amp;L&amp;1#&amp;"Calibri"&amp;12&amp;K008A00I N T E R N - A L L I A N S E 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79" sqref="C79"/>
    </sheetView>
  </sheetViews>
  <sheetFormatPr defaultColWidth="11.42578125" defaultRowHeight="15" outlineLevelRow="1" x14ac:dyDescent="0.25"/>
  <cols>
    <col min="1" max="1" width="16.28515625" customWidth="1"/>
    <col min="2" max="2" width="89.85546875" style="23" bestFit="1" customWidth="1"/>
    <col min="3" max="3" width="134.7109375" customWidth="1"/>
  </cols>
  <sheetData>
    <row r="1" spans="1:3" ht="31.5" x14ac:dyDescent="0.25">
      <c r="A1" s="20" t="s">
        <v>725</v>
      </c>
      <c r="B1" s="20"/>
      <c r="C1" s="135" t="s">
        <v>2000</v>
      </c>
    </row>
    <row r="2" spans="1:3" x14ac:dyDescent="0.25">
      <c r="B2" s="21"/>
      <c r="C2" s="21"/>
    </row>
    <row r="3" spans="1:3" x14ac:dyDescent="0.25">
      <c r="A3" s="66" t="s">
        <v>726</v>
      </c>
      <c r="B3" s="67"/>
      <c r="C3" s="21"/>
    </row>
    <row r="4" spans="1:3" x14ac:dyDescent="0.25">
      <c r="C4" s="21"/>
    </row>
    <row r="5" spans="1:3" ht="37.5" x14ac:dyDescent="0.25">
      <c r="A5" s="34" t="s">
        <v>30</v>
      </c>
      <c r="B5" s="34" t="s">
        <v>727</v>
      </c>
      <c r="C5" s="68" t="s">
        <v>831</v>
      </c>
    </row>
    <row r="6" spans="1:3" ht="30" x14ac:dyDescent="0.25">
      <c r="A6" s="1" t="s">
        <v>728</v>
      </c>
      <c r="B6" s="37" t="s">
        <v>1938</v>
      </c>
      <c r="C6" s="175" t="s">
        <v>1937</v>
      </c>
    </row>
    <row r="7" spans="1:3" ht="30" x14ac:dyDescent="0.25">
      <c r="A7" s="1" t="s">
        <v>729</v>
      </c>
      <c r="B7" s="37" t="s">
        <v>1940</v>
      </c>
      <c r="C7" s="175" t="s">
        <v>1941</v>
      </c>
    </row>
    <row r="8" spans="1:3" ht="30" x14ac:dyDescent="0.25">
      <c r="A8" s="1" t="s">
        <v>730</v>
      </c>
      <c r="B8" s="37" t="s">
        <v>1939</v>
      </c>
      <c r="C8" s="175" t="s">
        <v>1942</v>
      </c>
    </row>
    <row r="9" spans="1:3" x14ac:dyDescent="0.25">
      <c r="A9" s="1" t="s">
        <v>731</v>
      </c>
      <c r="B9" s="37" t="s">
        <v>732</v>
      </c>
      <c r="C9" s="107" t="s">
        <v>2082</v>
      </c>
    </row>
    <row r="10" spans="1:3" ht="44.25" customHeight="1" x14ac:dyDescent="0.25">
      <c r="A10" s="1" t="s">
        <v>733</v>
      </c>
      <c r="B10" s="37" t="s">
        <v>785</v>
      </c>
      <c r="C10" s="107" t="s">
        <v>2083</v>
      </c>
    </row>
    <row r="11" spans="1:3" ht="54.75" customHeight="1" x14ac:dyDescent="0.25">
      <c r="A11" s="1" t="s">
        <v>734</v>
      </c>
      <c r="B11" s="37" t="s">
        <v>735</v>
      </c>
      <c r="C11" s="107" t="s">
        <v>2084</v>
      </c>
    </row>
    <row r="12" spans="1:3" ht="30" x14ac:dyDescent="0.25">
      <c r="A12" s="1" t="s">
        <v>736</v>
      </c>
      <c r="B12" s="37" t="s">
        <v>1871</v>
      </c>
      <c r="C12" s="107" t="s">
        <v>2085</v>
      </c>
    </row>
    <row r="13" spans="1:3" x14ac:dyDescent="0.25">
      <c r="A13" s="1" t="s">
        <v>738</v>
      </c>
      <c r="B13" s="37" t="s">
        <v>737</v>
      </c>
      <c r="C13" s="107" t="s">
        <v>2086</v>
      </c>
    </row>
    <row r="14" spans="1:3" x14ac:dyDescent="0.25">
      <c r="A14" s="1" t="s">
        <v>740</v>
      </c>
      <c r="B14" s="37" t="s">
        <v>739</v>
      </c>
      <c r="C14" s="107" t="s">
        <v>2086</v>
      </c>
    </row>
    <row r="15" spans="1:3" ht="60" x14ac:dyDescent="0.25">
      <c r="A15" s="1" t="s">
        <v>742</v>
      </c>
      <c r="B15" s="37" t="s">
        <v>741</v>
      </c>
      <c r="C15" s="107" t="s">
        <v>2087</v>
      </c>
    </row>
    <row r="16" spans="1:3" x14ac:dyDescent="0.25">
      <c r="A16" s="1" t="s">
        <v>744</v>
      </c>
      <c r="B16" s="37" t="s">
        <v>743</v>
      </c>
      <c r="C16" s="107" t="s">
        <v>2088</v>
      </c>
    </row>
    <row r="17" spans="1:3" ht="30" customHeight="1" x14ac:dyDescent="0.25">
      <c r="A17" s="1" t="s">
        <v>746</v>
      </c>
      <c r="B17" s="41" t="s">
        <v>745</v>
      </c>
      <c r="C17" s="107" t="s">
        <v>2089</v>
      </c>
    </row>
    <row r="18" spans="1:3" x14ac:dyDescent="0.25">
      <c r="A18" s="1" t="s">
        <v>748</v>
      </c>
      <c r="B18" s="41" t="s">
        <v>747</v>
      </c>
      <c r="C18" s="107" t="s">
        <v>2090</v>
      </c>
    </row>
    <row r="19" spans="1:3" x14ac:dyDescent="0.25">
      <c r="A19" s="1" t="s">
        <v>1870</v>
      </c>
      <c r="B19" s="41" t="s">
        <v>749</v>
      </c>
      <c r="C19" s="107" t="s">
        <v>2091</v>
      </c>
    </row>
    <row r="20" spans="1:3" x14ac:dyDescent="0.25">
      <c r="A20" s="1" t="s">
        <v>1872</v>
      </c>
      <c r="B20" s="37" t="s">
        <v>1869</v>
      </c>
      <c r="C20" s="107" t="s">
        <v>2092</v>
      </c>
    </row>
    <row r="21" spans="1:3" x14ac:dyDescent="0.25">
      <c r="A21" s="1" t="s">
        <v>750</v>
      </c>
      <c r="B21" s="38" t="s">
        <v>751</v>
      </c>
      <c r="C21" s="131"/>
    </row>
    <row r="22" spans="1:3" x14ac:dyDescent="0.25">
      <c r="A22" s="1" t="s">
        <v>752</v>
      </c>
      <c r="B22" s="131"/>
      <c r="C22" s="131"/>
    </row>
    <row r="23" spans="1:3" outlineLevel="1" x14ac:dyDescent="0.25">
      <c r="A23" s="1" t="s">
        <v>753</v>
      </c>
      <c r="B23" s="107"/>
      <c r="C23" s="107"/>
    </row>
    <row r="24" spans="1:3" outlineLevel="1" x14ac:dyDescent="0.25">
      <c r="A24" s="1" t="s">
        <v>754</v>
      </c>
      <c r="B24" s="65"/>
      <c r="C24" s="107"/>
    </row>
    <row r="25" spans="1:3" outlineLevel="1" x14ac:dyDescent="0.25">
      <c r="A25" s="1" t="s">
        <v>755</v>
      </c>
      <c r="B25" s="65"/>
      <c r="C25" s="107"/>
    </row>
    <row r="26" spans="1:3" outlineLevel="1" x14ac:dyDescent="0.25">
      <c r="A26" s="1" t="s">
        <v>1534</v>
      </c>
      <c r="B26" s="65"/>
      <c r="C26" s="107"/>
    </row>
    <row r="27" spans="1:3" outlineLevel="1" x14ac:dyDescent="0.25">
      <c r="A27" s="1" t="s">
        <v>1535</v>
      </c>
      <c r="B27" s="65"/>
      <c r="C27" s="107"/>
    </row>
    <row r="28" spans="1:3" ht="18.75" outlineLevel="1" x14ac:dyDescent="0.25">
      <c r="A28" s="34"/>
      <c r="B28" s="34" t="s">
        <v>1471</v>
      </c>
      <c r="C28" s="68" t="s">
        <v>831</v>
      </c>
    </row>
    <row r="29" spans="1:3" outlineLevel="1" x14ac:dyDescent="0.25">
      <c r="A29" s="1" t="s">
        <v>757</v>
      </c>
      <c r="B29" s="37" t="s">
        <v>1469</v>
      </c>
      <c r="C29" s="107" t="s">
        <v>32</v>
      </c>
    </row>
    <row r="30" spans="1:3" outlineLevel="1" x14ac:dyDescent="0.25">
      <c r="A30" s="1" t="s">
        <v>760</v>
      </c>
      <c r="B30" s="37" t="s">
        <v>1470</v>
      </c>
      <c r="C30" s="107" t="s">
        <v>32</v>
      </c>
    </row>
    <row r="31" spans="1:3" outlineLevel="1" x14ac:dyDescent="0.25">
      <c r="A31" s="1" t="s">
        <v>763</v>
      </c>
      <c r="B31" s="37" t="s">
        <v>1468</v>
      </c>
      <c r="C31" s="107" t="s">
        <v>32</v>
      </c>
    </row>
    <row r="32" spans="1:3" ht="30" outlineLevel="1" x14ac:dyDescent="0.25">
      <c r="A32" s="1" t="s">
        <v>766</v>
      </c>
      <c r="B32" s="133" t="s">
        <v>1981</v>
      </c>
      <c r="C32" s="107" t="s">
        <v>32</v>
      </c>
    </row>
    <row r="33" spans="1:3" outlineLevel="1" x14ac:dyDescent="0.25">
      <c r="A33" s="1" t="s">
        <v>767</v>
      </c>
      <c r="B33" s="132"/>
      <c r="C33" s="107"/>
    </row>
    <row r="34" spans="1:3" outlineLevel="1" x14ac:dyDescent="0.25">
      <c r="A34" s="1" t="s">
        <v>817</v>
      </c>
      <c r="B34" s="132"/>
      <c r="C34" s="107"/>
    </row>
    <row r="35" spans="1:3" outlineLevel="1" x14ac:dyDescent="0.25">
      <c r="A35" s="1" t="s">
        <v>1482</v>
      </c>
      <c r="B35" s="132"/>
      <c r="C35" s="107"/>
    </row>
    <row r="36" spans="1:3" outlineLevel="1" x14ac:dyDescent="0.25">
      <c r="A36" s="1" t="s">
        <v>1483</v>
      </c>
      <c r="B36" s="132"/>
      <c r="C36" s="107"/>
    </row>
    <row r="37" spans="1:3" outlineLevel="1" x14ac:dyDescent="0.25">
      <c r="A37" s="1" t="s">
        <v>1484</v>
      </c>
      <c r="B37" s="132"/>
      <c r="C37" s="107"/>
    </row>
    <row r="38" spans="1:3" outlineLevel="1" x14ac:dyDescent="0.25">
      <c r="A38" s="1" t="s">
        <v>1485</v>
      </c>
      <c r="B38" s="132"/>
      <c r="C38" s="107"/>
    </row>
    <row r="39" spans="1:3" outlineLevel="1" x14ac:dyDescent="0.25">
      <c r="A39" s="1" t="s">
        <v>1486</v>
      </c>
      <c r="B39" s="132"/>
      <c r="C39" s="107"/>
    </row>
    <row r="40" spans="1:3" outlineLevel="1" x14ac:dyDescent="0.25">
      <c r="A40" s="1" t="s">
        <v>1487</v>
      </c>
      <c r="B40"/>
      <c r="C40" s="107"/>
    </row>
    <row r="41" spans="1:3" outlineLevel="1" x14ac:dyDescent="0.25">
      <c r="A41" s="1" t="s">
        <v>1488</v>
      </c>
      <c r="B41" s="132"/>
      <c r="C41" s="107"/>
    </row>
    <row r="42" spans="1:3" outlineLevel="1" x14ac:dyDescent="0.25">
      <c r="A42" s="1" t="s">
        <v>1489</v>
      </c>
      <c r="B42" s="132"/>
      <c r="C42" s="107"/>
    </row>
    <row r="43" spans="1:3" outlineLevel="1" x14ac:dyDescent="0.25">
      <c r="A43" s="1" t="s">
        <v>1490</v>
      </c>
      <c r="B43" s="132"/>
      <c r="C43" s="107"/>
    </row>
    <row r="44" spans="1:3" ht="18.75" x14ac:dyDescent="0.25">
      <c r="A44" s="34"/>
      <c r="B44" s="34" t="s">
        <v>1472</v>
      </c>
      <c r="C44" s="68" t="s">
        <v>756</v>
      </c>
    </row>
    <row r="45" spans="1:3" x14ac:dyDescent="0.25">
      <c r="A45" s="1" t="s">
        <v>768</v>
      </c>
      <c r="B45" s="41" t="s">
        <v>758</v>
      </c>
      <c r="C45" s="23" t="s">
        <v>759</v>
      </c>
    </row>
    <row r="46" spans="1:3" x14ac:dyDescent="0.25">
      <c r="A46" s="1" t="s">
        <v>1474</v>
      </c>
      <c r="B46" s="41" t="s">
        <v>761</v>
      </c>
      <c r="C46" s="23" t="s">
        <v>762</v>
      </c>
    </row>
    <row r="47" spans="1:3" x14ac:dyDescent="0.25">
      <c r="A47" s="1" t="s">
        <v>1475</v>
      </c>
      <c r="B47" s="41" t="s">
        <v>764</v>
      </c>
      <c r="C47" s="23" t="s">
        <v>765</v>
      </c>
    </row>
    <row r="48" spans="1:3" outlineLevel="1" x14ac:dyDescent="0.25">
      <c r="A48" s="1" t="s">
        <v>769</v>
      </c>
      <c r="B48" s="133" t="s">
        <v>1990</v>
      </c>
      <c r="C48" s="107" t="s">
        <v>787</v>
      </c>
    </row>
    <row r="49" spans="1:3" outlineLevel="1" x14ac:dyDescent="0.25">
      <c r="A49" s="1" t="s">
        <v>770</v>
      </c>
      <c r="B49" s="112"/>
      <c r="C49" s="107"/>
    </row>
    <row r="50" spans="1:3" outlineLevel="1" x14ac:dyDescent="0.25">
      <c r="A50" s="1" t="s">
        <v>771</v>
      </c>
      <c r="B50" s="133"/>
      <c r="C50" s="107"/>
    </row>
    <row r="51" spans="1:3" ht="18.75" x14ac:dyDescent="0.25">
      <c r="A51" s="34"/>
      <c r="B51" s="34" t="s">
        <v>1473</v>
      </c>
      <c r="C51" s="68" t="s">
        <v>831</v>
      </c>
    </row>
    <row r="52" spans="1:3" x14ac:dyDescent="0.25">
      <c r="A52" s="1" t="s">
        <v>1476</v>
      </c>
      <c r="B52" s="37" t="s">
        <v>2094</v>
      </c>
      <c r="C52" s="23" t="s">
        <v>2093</v>
      </c>
    </row>
    <row r="53" spans="1:3" x14ac:dyDescent="0.25">
      <c r="A53" s="1" t="s">
        <v>1477</v>
      </c>
      <c r="B53" s="112" t="s">
        <v>2095</v>
      </c>
      <c r="C53" s="131" t="s">
        <v>2096</v>
      </c>
    </row>
    <row r="54" spans="1:3" x14ac:dyDescent="0.25">
      <c r="A54" s="1" t="s">
        <v>1478</v>
      </c>
      <c r="B54" s="112"/>
      <c r="C54" s="131"/>
    </row>
    <row r="55" spans="1:3" x14ac:dyDescent="0.25">
      <c r="A55" s="1" t="s">
        <v>1479</v>
      </c>
      <c r="B55" s="112"/>
      <c r="C55" s="131"/>
    </row>
    <row r="56" spans="1:3" x14ac:dyDescent="0.25">
      <c r="A56" s="1" t="s">
        <v>1480</v>
      </c>
      <c r="B56" s="112"/>
      <c r="C56" s="131"/>
    </row>
    <row r="57" spans="1:3" x14ac:dyDescent="0.25">
      <c r="A57" s="1" t="s">
        <v>1481</v>
      </c>
      <c r="B57" s="112"/>
      <c r="C57" s="131"/>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69"/>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0"/>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30" type="noConversion"/>
  <pageMargins left="0.70866141732283472" right="0.70866141732283472" top="0.74803149606299213" bottom="0.74803149606299213" header="0.31496062992125984" footer="0.31496062992125984"/>
  <pageSetup paperSize="9" scale="50" orientation="landscape" r:id="rId1"/>
  <headerFooter>
    <oddHeader>&amp;R&amp;"Calibri"&amp;12&amp;K008A00I N T E R N - A L L I A N S E N&amp;1#_x000D_&amp;"Aptos Narrow"&amp;11&amp;K000000&amp;G</oddHeader>
    <oddFooter>&amp;L&amp;1#&amp;"Calibri"&amp;12&amp;K008A00I N T E R N - A L L I A N S E 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C1:X37"/>
  <sheetViews>
    <sheetView zoomScale="80" zoomScaleNormal="80" workbookViewId="0">
      <selection activeCell="M15" sqref="M15"/>
    </sheetView>
  </sheetViews>
  <sheetFormatPr defaultColWidth="9.140625" defaultRowHeight="15" x14ac:dyDescent="0.25"/>
  <cols>
    <col min="4" max="4" width="63.140625" customWidth="1"/>
    <col min="10" max="10" width="17" bestFit="1" customWidth="1"/>
    <col min="11" max="11" width="17.42578125" bestFit="1" customWidth="1"/>
    <col min="12" max="12" width="17" bestFit="1" customWidth="1"/>
    <col min="13" max="13" width="13.42578125" customWidth="1"/>
    <col min="17" max="17" width="16.28515625" bestFit="1" customWidth="1"/>
    <col min="18" max="18" width="18" bestFit="1" customWidth="1"/>
    <col min="19" max="19" width="19.85546875" bestFit="1" customWidth="1"/>
    <col min="20" max="20" width="22.85546875" bestFit="1" customWidth="1"/>
    <col min="21" max="22" width="20.85546875" bestFit="1" customWidth="1"/>
  </cols>
  <sheetData>
    <row r="1" spans="3:24" ht="15.75" thickBot="1" x14ac:dyDescent="0.3"/>
    <row r="2" spans="3:24" ht="36.75" thickTop="1" x14ac:dyDescent="0.55000000000000004">
      <c r="C2" s="143"/>
      <c r="D2" s="198" t="s">
        <v>2054</v>
      </c>
      <c r="E2" s="198"/>
      <c r="F2" s="198"/>
      <c r="G2" s="198"/>
      <c r="H2" s="198"/>
      <c r="I2" s="198"/>
      <c r="J2" s="198"/>
      <c r="K2" s="198"/>
      <c r="L2" s="198"/>
      <c r="M2" s="198"/>
      <c r="N2" s="144"/>
    </row>
    <row r="3" spans="3:24" x14ac:dyDescent="0.25">
      <c r="C3" s="145"/>
      <c r="D3" s="146"/>
      <c r="E3" s="146"/>
      <c r="F3" s="146"/>
      <c r="G3" s="146"/>
      <c r="H3" s="146"/>
      <c r="I3" s="146"/>
      <c r="J3" s="146"/>
      <c r="K3" s="146"/>
      <c r="L3" s="146"/>
      <c r="M3" s="146"/>
      <c r="N3" s="147"/>
    </row>
    <row r="4" spans="3:24" ht="26.25" x14ac:dyDescent="0.4">
      <c r="C4" s="145"/>
      <c r="D4" s="199" t="s">
        <v>2055</v>
      </c>
      <c r="E4" s="199"/>
      <c r="F4" s="199"/>
      <c r="G4" s="199"/>
      <c r="H4" s="199"/>
      <c r="I4" s="199"/>
      <c r="J4" s="199"/>
      <c r="K4" s="199"/>
      <c r="L4" s="199"/>
      <c r="M4" s="199"/>
      <c r="N4" s="147"/>
    </row>
    <row r="5" spans="3:24" ht="15.75" thickBot="1" x14ac:dyDescent="0.3">
      <c r="C5" s="145"/>
      <c r="D5" s="148"/>
      <c r="E5" s="148"/>
      <c r="F5" s="148"/>
      <c r="G5" s="148"/>
      <c r="H5" s="148"/>
      <c r="I5" s="148"/>
      <c r="J5" s="148"/>
      <c r="K5" s="148"/>
      <c r="L5" s="148"/>
      <c r="M5" s="149"/>
      <c r="N5" s="147"/>
    </row>
    <row r="6" spans="3:24" ht="15.75" thickTop="1" x14ac:dyDescent="0.25">
      <c r="C6" s="145"/>
      <c r="M6" s="18"/>
      <c r="N6" s="147"/>
    </row>
    <row r="7" spans="3:24" x14ac:dyDescent="0.25">
      <c r="C7" s="145"/>
      <c r="N7" s="147"/>
    </row>
    <row r="8" spans="3:24" ht="16.5" thickBot="1" x14ac:dyDescent="0.3">
      <c r="C8" s="145"/>
      <c r="D8" s="177" t="s">
        <v>2100</v>
      </c>
      <c r="E8" s="151"/>
      <c r="F8" s="151"/>
      <c r="M8" s="18"/>
      <c r="N8" s="147"/>
    </row>
    <row r="9" spans="3:24" ht="15.75" thickTop="1" x14ac:dyDescent="0.25">
      <c r="C9" s="145"/>
      <c r="K9" t="s">
        <v>2056</v>
      </c>
      <c r="M9" s="18"/>
      <c r="N9" s="147"/>
      <c r="Q9" s="152" t="s">
        <v>2057</v>
      </c>
      <c r="R9" s="152"/>
      <c r="S9" s="152"/>
      <c r="T9" s="152"/>
      <c r="U9" s="152"/>
      <c r="V9" s="152"/>
      <c r="W9" s="152"/>
      <c r="X9" s="152"/>
    </row>
    <row r="10" spans="3:24" x14ac:dyDescent="0.25">
      <c r="C10" s="145"/>
      <c r="D10" s="153" t="s">
        <v>2058</v>
      </c>
      <c r="E10" s="153"/>
      <c r="F10" s="153"/>
      <c r="G10" s="153"/>
      <c r="H10" s="153"/>
      <c r="I10" s="153"/>
      <c r="J10" s="153" t="s">
        <v>2059</v>
      </c>
      <c r="K10" s="154">
        <v>0.1</v>
      </c>
      <c r="L10" s="154">
        <v>0.2</v>
      </c>
      <c r="M10" s="154">
        <v>0.3</v>
      </c>
      <c r="N10" s="147"/>
      <c r="Q10" s="152" t="s">
        <v>2060</v>
      </c>
      <c r="R10" s="152"/>
      <c r="S10" s="155">
        <f>'B1. HTT Mortgage Assets'!C12*1000000</f>
        <v>314890416027.77026</v>
      </c>
      <c r="T10" s="152"/>
      <c r="U10" s="152"/>
      <c r="V10" s="152"/>
      <c r="W10" s="152"/>
      <c r="X10" s="152"/>
    </row>
    <row r="11" spans="3:24" x14ac:dyDescent="0.25">
      <c r="C11" s="145"/>
      <c r="D11" s="200" t="s">
        <v>2061</v>
      </c>
      <c r="E11" s="201"/>
      <c r="F11" s="201"/>
      <c r="G11" s="201"/>
      <c r="H11" s="201"/>
      <c r="I11" s="202"/>
      <c r="J11" s="156">
        <f>'A. HTT General'!C38</f>
        <v>340815.41988703748</v>
      </c>
      <c r="K11" s="157"/>
      <c r="L11" s="158"/>
      <c r="M11" s="159"/>
      <c r="N11" s="147"/>
      <c r="Q11" s="152" t="s">
        <v>2062</v>
      </c>
      <c r="R11" s="152"/>
      <c r="S11" s="152"/>
      <c r="T11" s="152"/>
      <c r="U11" s="152"/>
      <c r="V11" s="152"/>
      <c r="W11" s="152"/>
      <c r="X11" s="152"/>
    </row>
    <row r="12" spans="3:24" x14ac:dyDescent="0.25">
      <c r="C12" s="145"/>
      <c r="D12" s="189" t="s">
        <v>2063</v>
      </c>
      <c r="E12" s="190"/>
      <c r="F12" s="190"/>
      <c r="G12" s="190"/>
      <c r="H12" s="190"/>
      <c r="I12" s="191"/>
      <c r="J12" s="160">
        <v>0.52646246370627048</v>
      </c>
      <c r="K12" s="160">
        <v>0.58495829300696733</v>
      </c>
      <c r="L12" s="160">
        <v>0.65807807963283937</v>
      </c>
      <c r="M12" s="160">
        <v>0.75208506723589319</v>
      </c>
      <c r="N12" s="147"/>
      <c r="P12" s="161"/>
      <c r="Q12" s="162">
        <v>0</v>
      </c>
      <c r="R12" s="162">
        <v>0.1</v>
      </c>
      <c r="S12" s="162">
        <v>0.2</v>
      </c>
      <c r="T12" s="162">
        <v>0.3</v>
      </c>
      <c r="U12" s="152" t="s">
        <v>2064</v>
      </c>
      <c r="V12" s="152"/>
      <c r="W12" s="152"/>
      <c r="X12" s="152"/>
    </row>
    <row r="13" spans="3:24" x14ac:dyDescent="0.25">
      <c r="C13" s="145"/>
      <c r="D13" s="189" t="s">
        <v>2065</v>
      </c>
      <c r="E13" s="190"/>
      <c r="F13" s="190"/>
      <c r="G13" s="190"/>
      <c r="H13" s="190"/>
      <c r="I13" s="191"/>
      <c r="J13" s="156">
        <f>J11</f>
        <v>340815.41988703748</v>
      </c>
      <c r="K13" s="156">
        <f>J13-R13</f>
        <v>338672.01713594748</v>
      </c>
      <c r="L13" s="156">
        <f>J13-S13</f>
        <v>329820.51476479747</v>
      </c>
      <c r="M13" s="156">
        <f>J13-T13</f>
        <v>314432.43863927748</v>
      </c>
      <c r="N13" s="147"/>
      <c r="Q13" s="166">
        <v>329.16949872000004</v>
      </c>
      <c r="R13" s="166">
        <v>2143.40275109</v>
      </c>
      <c r="S13" s="166">
        <v>10994.905122239999</v>
      </c>
      <c r="T13" s="166">
        <v>26382.981247759995</v>
      </c>
      <c r="U13" s="152" t="s">
        <v>2066</v>
      </c>
      <c r="V13" s="152"/>
      <c r="W13" s="152"/>
      <c r="X13" s="152"/>
    </row>
    <row r="14" spans="3:24" x14ac:dyDescent="0.25">
      <c r="C14" s="145"/>
      <c r="D14" s="189" t="s">
        <v>2067</v>
      </c>
      <c r="E14" s="190"/>
      <c r="F14" s="190"/>
      <c r="G14" s="190"/>
      <c r="H14" s="190"/>
      <c r="I14" s="191"/>
      <c r="J14" s="156">
        <f>'A. HTT General'!C39</f>
        <v>319753.56802500004</v>
      </c>
      <c r="K14" s="156">
        <f>J14</f>
        <v>319753.56802500004</v>
      </c>
      <c r="L14" s="156">
        <f>K14</f>
        <v>319753.56802500004</v>
      </c>
      <c r="M14" s="156">
        <f t="shared" ref="M14" si="0">L14</f>
        <v>319753.56802500004</v>
      </c>
      <c r="N14" s="147"/>
      <c r="Q14" s="152"/>
      <c r="R14" s="152"/>
      <c r="S14" s="152"/>
      <c r="T14" s="152"/>
      <c r="U14" s="152"/>
      <c r="V14" s="152"/>
      <c r="W14" s="152"/>
      <c r="X14" s="152"/>
    </row>
    <row r="15" spans="3:24" x14ac:dyDescent="0.25">
      <c r="C15" s="145"/>
      <c r="D15" s="189" t="s">
        <v>2068</v>
      </c>
      <c r="E15" s="190"/>
      <c r="F15" s="190"/>
      <c r="G15" s="190"/>
      <c r="H15" s="190"/>
      <c r="I15" s="191"/>
      <c r="J15" s="163">
        <f>J13/J14</f>
        <v>1.0658690127904709</v>
      </c>
      <c r="K15" s="163">
        <f>K13/K14</f>
        <v>1.0591657169857391</v>
      </c>
      <c r="L15" s="163">
        <f>L13/L14</f>
        <v>1.0314834539673075</v>
      </c>
      <c r="M15" s="163">
        <f>M13/M14</f>
        <v>0.98335865517126442</v>
      </c>
      <c r="N15" s="147"/>
      <c r="Q15" s="164" t="s">
        <v>2069</v>
      </c>
      <c r="R15" s="165"/>
      <c r="S15" s="165"/>
      <c r="T15" s="165"/>
      <c r="U15" s="152"/>
      <c r="V15" s="152"/>
      <c r="W15" s="152"/>
      <c r="X15" s="152"/>
    </row>
    <row r="16" spans="3:24" x14ac:dyDescent="0.25">
      <c r="C16" s="145"/>
      <c r="D16" t="s">
        <v>2070</v>
      </c>
      <c r="J16" s="166">
        <v>182841.25761178337</v>
      </c>
      <c r="K16" s="166">
        <v>173092.15330200855</v>
      </c>
      <c r="L16" s="166">
        <v>153107.92058217988</v>
      </c>
      <c r="M16" s="166">
        <v>123993.82077333756</v>
      </c>
      <c r="N16" s="147"/>
      <c r="T16" s="166">
        <v>1000000</v>
      </c>
    </row>
    <row r="17" spans="3:20" x14ac:dyDescent="0.25">
      <c r="C17" s="145"/>
      <c r="D17" t="s">
        <v>2071</v>
      </c>
      <c r="J17" s="167">
        <f>(J16+J13)/J14</f>
        <v>1.637688300816329</v>
      </c>
      <c r="K17" s="167">
        <f>(K16+K13)/K14</f>
        <v>1.6004955741352151</v>
      </c>
      <c r="L17" s="167">
        <f t="shared" ref="L17:M17" si="1">(L16+L13)/L14</f>
        <v>1.5103144535019524</v>
      </c>
      <c r="M17" s="167">
        <f t="shared" si="1"/>
        <v>1.3711379739110106</v>
      </c>
      <c r="N17" s="147"/>
    </row>
    <row r="18" spans="3:20" x14ac:dyDescent="0.25">
      <c r="C18" s="145"/>
      <c r="J18" s="168"/>
      <c r="K18" s="168"/>
      <c r="L18" s="168"/>
      <c r="M18" s="168"/>
      <c r="N18" s="147"/>
      <c r="T18" s="169"/>
    </row>
    <row r="19" spans="3:20" ht="16.5" thickBot="1" x14ac:dyDescent="0.3">
      <c r="C19" s="145"/>
      <c r="D19" s="150" t="s">
        <v>2072</v>
      </c>
      <c r="E19" s="151"/>
      <c r="F19" s="151"/>
      <c r="J19" s="170" t="s">
        <v>896</v>
      </c>
      <c r="N19" s="147"/>
      <c r="Q19" s="166"/>
      <c r="R19" s="166"/>
      <c r="S19" s="166"/>
    </row>
    <row r="20" spans="3:20" ht="15.75" thickTop="1" x14ac:dyDescent="0.25">
      <c r="C20" s="145"/>
      <c r="N20" s="147"/>
    </row>
    <row r="21" spans="3:20" x14ac:dyDescent="0.25">
      <c r="C21" s="145"/>
      <c r="D21" s="192" t="s">
        <v>2073</v>
      </c>
      <c r="E21" s="193"/>
      <c r="F21" s="193"/>
      <c r="G21" s="193"/>
      <c r="H21" s="193"/>
      <c r="I21" s="193"/>
      <c r="J21" s="193"/>
      <c r="K21" s="193"/>
      <c r="L21" s="193"/>
      <c r="M21" s="194"/>
      <c r="N21" s="147"/>
      <c r="Q21" s="166"/>
      <c r="R21" s="166"/>
      <c r="S21" s="166"/>
      <c r="T21" s="166"/>
    </row>
    <row r="22" spans="3:20" x14ac:dyDescent="0.25">
      <c r="C22" s="145"/>
      <c r="D22" s="195" t="s">
        <v>2074</v>
      </c>
      <c r="E22" s="196"/>
      <c r="F22" s="196"/>
      <c r="G22" s="196"/>
      <c r="H22" s="196"/>
      <c r="I22" s="196"/>
      <c r="J22" s="196"/>
      <c r="K22" s="196"/>
      <c r="L22" s="196"/>
      <c r="M22" s="197"/>
      <c r="N22" s="147"/>
    </row>
    <row r="23" spans="3:20" x14ac:dyDescent="0.25">
      <c r="C23" s="145"/>
      <c r="D23" s="195" t="s">
        <v>2075</v>
      </c>
      <c r="E23" s="196"/>
      <c r="F23" s="196"/>
      <c r="G23" s="196"/>
      <c r="H23" s="196"/>
      <c r="I23" s="196"/>
      <c r="J23" s="196"/>
      <c r="K23" s="196"/>
      <c r="L23" s="196"/>
      <c r="M23" s="197"/>
      <c r="N23" s="147"/>
    </row>
    <row r="24" spans="3:20" x14ac:dyDescent="0.25">
      <c r="C24" s="145"/>
      <c r="D24" s="195" t="s">
        <v>2076</v>
      </c>
      <c r="E24" s="196"/>
      <c r="F24" s="196"/>
      <c r="G24" s="196"/>
      <c r="H24" s="196"/>
      <c r="I24" s="196"/>
      <c r="J24" s="196"/>
      <c r="K24" s="196"/>
      <c r="L24" s="196"/>
      <c r="M24" s="197"/>
      <c r="N24" s="147"/>
    </row>
    <row r="25" spans="3:20" x14ac:dyDescent="0.25">
      <c r="C25" s="145"/>
      <c r="D25" s="171" t="s">
        <v>2077</v>
      </c>
      <c r="E25" s="172"/>
      <c r="F25" s="172"/>
      <c r="G25" s="172"/>
      <c r="H25" s="172"/>
      <c r="I25" s="172"/>
      <c r="J25" s="172"/>
      <c r="K25" s="172"/>
      <c r="L25" s="172"/>
      <c r="M25" s="173"/>
      <c r="N25" s="147"/>
    </row>
    <row r="26" spans="3:20" x14ac:dyDescent="0.25">
      <c r="C26" s="145"/>
      <c r="D26" s="195" t="s">
        <v>2078</v>
      </c>
      <c r="E26" s="196"/>
      <c r="F26" s="196"/>
      <c r="G26" s="196"/>
      <c r="H26" s="196"/>
      <c r="I26" s="196"/>
      <c r="J26" s="196"/>
      <c r="K26" s="196"/>
      <c r="L26" s="196"/>
      <c r="M26" s="197"/>
      <c r="N26" s="147"/>
    </row>
    <row r="27" spans="3:20" x14ac:dyDescent="0.25">
      <c r="C27" s="145"/>
      <c r="D27" s="171" t="s">
        <v>2079</v>
      </c>
      <c r="N27" s="147"/>
    </row>
    <row r="28" spans="3:20" x14ac:dyDescent="0.25">
      <c r="C28" s="145"/>
      <c r="D28" s="171"/>
      <c r="E28" s="172"/>
      <c r="F28" s="172"/>
      <c r="G28" s="172"/>
      <c r="H28" s="172"/>
      <c r="I28" s="172"/>
      <c r="J28" s="172"/>
      <c r="K28" s="172"/>
      <c r="L28" s="172"/>
      <c r="M28" s="173"/>
      <c r="N28" s="147"/>
    </row>
    <row r="29" spans="3:20" x14ac:dyDescent="0.25">
      <c r="C29" s="145"/>
      <c r="D29" s="171" t="s">
        <v>2080</v>
      </c>
      <c r="E29" s="172"/>
      <c r="F29" s="172"/>
      <c r="G29" s="172"/>
      <c r="H29" s="172"/>
      <c r="I29" s="172"/>
      <c r="J29" s="172"/>
      <c r="K29" s="172"/>
      <c r="L29" s="172"/>
      <c r="M29" s="173"/>
      <c r="N29" s="147"/>
    </row>
    <row r="30" spans="3:20" x14ac:dyDescent="0.25">
      <c r="C30" s="145"/>
      <c r="D30" s="171" t="s">
        <v>2081</v>
      </c>
      <c r="E30" s="172"/>
      <c r="F30" s="172"/>
      <c r="G30" s="172"/>
      <c r="H30" s="172"/>
      <c r="I30" s="172"/>
      <c r="J30" s="172"/>
      <c r="K30" s="172"/>
      <c r="L30" s="172"/>
      <c r="M30" s="173"/>
      <c r="N30" s="147"/>
    </row>
    <row r="31" spans="3:20" x14ac:dyDescent="0.25">
      <c r="C31" s="145"/>
      <c r="D31" s="174"/>
      <c r="N31" s="147"/>
    </row>
    <row r="32" spans="3:20" x14ac:dyDescent="0.25">
      <c r="C32" s="145"/>
      <c r="D32" s="174"/>
      <c r="N32" s="147"/>
    </row>
    <row r="33" spans="3:14" x14ac:dyDescent="0.25">
      <c r="C33" s="145"/>
      <c r="N33" s="147"/>
    </row>
    <row r="34" spans="3:14" x14ac:dyDescent="0.25">
      <c r="C34" s="183"/>
      <c r="D34" s="184"/>
      <c r="E34" s="184"/>
      <c r="F34" s="184"/>
      <c r="G34" s="184"/>
      <c r="H34" s="184"/>
      <c r="I34" s="184"/>
      <c r="J34" s="184"/>
      <c r="K34" s="184"/>
      <c r="L34" s="184"/>
      <c r="M34" s="184"/>
      <c r="N34" s="185"/>
    </row>
    <row r="35" spans="3:14" x14ac:dyDescent="0.25">
      <c r="C35" s="183"/>
      <c r="D35" s="184"/>
      <c r="E35" s="184"/>
      <c r="F35" s="184"/>
      <c r="G35" s="184"/>
      <c r="H35" s="184"/>
      <c r="I35" s="184"/>
      <c r="J35" s="184"/>
      <c r="K35" s="184"/>
      <c r="L35" s="184"/>
      <c r="M35" s="184"/>
      <c r="N35" s="185"/>
    </row>
    <row r="36" spans="3:14" ht="15.75" thickBot="1" x14ac:dyDescent="0.3">
      <c r="C36" s="186"/>
      <c r="D36" s="187"/>
      <c r="E36" s="187"/>
      <c r="F36" s="187"/>
      <c r="G36" s="187"/>
      <c r="H36" s="187"/>
      <c r="I36" s="187"/>
      <c r="J36" s="187"/>
      <c r="K36" s="187"/>
      <c r="L36" s="187"/>
      <c r="M36" s="187"/>
      <c r="N36" s="188"/>
    </row>
    <row r="37" spans="3:14" ht="15.75" thickTop="1" x14ac:dyDescent="0.25"/>
  </sheetData>
  <mergeCells count="13">
    <mergeCell ref="D14:I14"/>
    <mergeCell ref="D2:M2"/>
    <mergeCell ref="D4:M4"/>
    <mergeCell ref="D11:I11"/>
    <mergeCell ref="D12:I12"/>
    <mergeCell ref="D13:I13"/>
    <mergeCell ref="C34:N36"/>
    <mergeCell ref="D15:I15"/>
    <mergeCell ref="D21:M21"/>
    <mergeCell ref="D22:M22"/>
    <mergeCell ref="D23:M23"/>
    <mergeCell ref="D24:M24"/>
    <mergeCell ref="D26:M26"/>
  </mergeCells>
  <pageMargins left="0.7" right="0.7" top="0.75" bottom="0.75" header="0.3" footer="0.3"/>
  <pageSetup paperSize="9" orientation="portrait" r:id="rId1"/>
  <headerFooter>
    <oddHeader>&amp;R&amp;"Calibri"&amp;12&amp;K008A00I N T E R N - A L L I A N S E N&amp;1#</oddHeader>
    <oddFooter>&amp;L&amp;1#&amp;"Calibri"&amp;12&amp;K008A00I N T E R N - A L L I A N S E 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363" zoomScaleNormal="100" workbookViewId="0">
      <selection activeCell="E401" sqref="E401"/>
    </sheetView>
  </sheetViews>
  <sheetFormatPr defaultRowHeight="15" x14ac:dyDescent="0.25"/>
  <cols>
    <col min="1" max="1" width="14.85546875" customWidth="1"/>
    <col min="2" max="2" width="64.85546875" customWidth="1"/>
    <col min="3" max="7" width="41" customWidth="1"/>
  </cols>
  <sheetData>
    <row r="1" spans="1:7" ht="31.5" x14ac:dyDescent="0.25">
      <c r="A1" s="20" t="s">
        <v>1957</v>
      </c>
      <c r="B1" s="20"/>
      <c r="C1" s="21"/>
      <c r="D1" s="21"/>
      <c r="E1" s="21"/>
      <c r="F1" s="135" t="s">
        <v>2000</v>
      </c>
      <c r="G1" s="54"/>
    </row>
    <row r="2" spans="1:7" ht="15.75" thickBot="1" x14ac:dyDescent="0.3">
      <c r="A2" s="21"/>
      <c r="B2" s="22"/>
      <c r="C2" s="22"/>
      <c r="D2" s="21"/>
      <c r="E2" s="21"/>
      <c r="F2" s="21"/>
      <c r="G2" s="21"/>
    </row>
    <row r="3" spans="1:7" ht="19.5" thickBot="1" x14ac:dyDescent="0.3">
      <c r="A3" s="24"/>
      <c r="B3" s="25" t="s">
        <v>22</v>
      </c>
      <c r="C3" s="122" t="s">
        <v>159</v>
      </c>
      <c r="D3" s="24"/>
      <c r="E3" s="24"/>
      <c r="F3" s="21"/>
      <c r="G3" s="21"/>
    </row>
    <row r="4" spans="1:7" x14ac:dyDescent="0.25">
      <c r="A4" s="23"/>
      <c r="B4" s="23"/>
      <c r="C4" s="23"/>
      <c r="D4" s="23"/>
      <c r="E4" s="23"/>
      <c r="F4" s="23"/>
      <c r="G4" s="23"/>
    </row>
    <row r="5" spans="1:7" ht="18.75" x14ac:dyDescent="0.25">
      <c r="A5" s="27"/>
      <c r="B5" s="204" t="s">
        <v>1420</v>
      </c>
      <c r="C5" s="205"/>
      <c r="D5" s="23"/>
      <c r="E5" s="29"/>
      <c r="F5" s="29"/>
      <c r="G5" s="29"/>
    </row>
    <row r="6" spans="1:7" x14ac:dyDescent="0.25">
      <c r="A6" s="105"/>
      <c r="B6" s="206" t="s">
        <v>886</v>
      </c>
      <c r="C6" s="206"/>
      <c r="D6" s="104"/>
      <c r="E6" s="23"/>
      <c r="F6" s="23"/>
      <c r="G6" s="23"/>
    </row>
    <row r="7" spans="1:7" x14ac:dyDescent="0.25">
      <c r="A7" s="23"/>
      <c r="B7" s="207" t="s">
        <v>887</v>
      </c>
      <c r="C7" s="208"/>
      <c r="D7" s="104"/>
      <c r="E7" s="23"/>
      <c r="F7" s="23"/>
      <c r="G7" s="23"/>
    </row>
    <row r="8" spans="1:7" x14ac:dyDescent="0.25">
      <c r="A8" s="23"/>
      <c r="B8" s="209" t="s">
        <v>888</v>
      </c>
      <c r="C8" s="210"/>
      <c r="D8" s="104"/>
      <c r="E8" s="23"/>
      <c r="F8" s="23"/>
      <c r="G8" s="23"/>
    </row>
    <row r="9" spans="1:7" ht="15.75" thickBot="1" x14ac:dyDescent="0.3">
      <c r="A9" s="23"/>
      <c r="B9" s="211" t="s">
        <v>889</v>
      </c>
      <c r="C9" s="212"/>
      <c r="D9" s="23"/>
      <c r="E9" s="23"/>
      <c r="F9" s="23"/>
      <c r="G9" s="23"/>
    </row>
    <row r="10" spans="1:7" x14ac:dyDescent="0.25">
      <c r="A10" s="23"/>
      <c r="B10" s="109"/>
      <c r="C10" s="106"/>
      <c r="D10" s="23"/>
      <c r="E10" s="23"/>
      <c r="F10" s="23"/>
      <c r="G10" s="23"/>
    </row>
    <row r="11" spans="1:7" x14ac:dyDescent="0.25">
      <c r="A11" s="23"/>
      <c r="B11" s="33"/>
      <c r="C11" s="23"/>
      <c r="D11" s="23"/>
      <c r="E11" s="23"/>
      <c r="F11" s="23"/>
      <c r="G11" s="23"/>
    </row>
    <row r="12" spans="1:7" x14ac:dyDescent="0.25">
      <c r="A12" s="23"/>
      <c r="B12" s="33"/>
      <c r="C12" s="23"/>
      <c r="D12" s="23"/>
      <c r="E12" s="23"/>
      <c r="F12" s="23"/>
      <c r="G12" s="23"/>
    </row>
    <row r="13" spans="1:7" ht="18.75" customHeight="1" x14ac:dyDescent="0.25">
      <c r="A13" s="34"/>
      <c r="B13" s="203" t="s">
        <v>886</v>
      </c>
      <c r="C13" s="203"/>
      <c r="D13" s="34"/>
      <c r="E13" s="34"/>
      <c r="F13" s="34"/>
      <c r="G13" s="34"/>
    </row>
    <row r="14" spans="1:7" x14ac:dyDescent="0.25">
      <c r="A14" s="42"/>
      <c r="B14" s="42" t="s">
        <v>890</v>
      </c>
      <c r="C14" s="42" t="s">
        <v>59</v>
      </c>
      <c r="D14" s="42" t="s">
        <v>891</v>
      </c>
      <c r="E14" s="42"/>
      <c r="F14" s="42" t="s">
        <v>892</v>
      </c>
      <c r="G14" s="42" t="s">
        <v>893</v>
      </c>
    </row>
    <row r="15" spans="1:7" x14ac:dyDescent="0.25">
      <c r="A15" s="23" t="s">
        <v>894</v>
      </c>
      <c r="B15" s="1" t="s">
        <v>895</v>
      </c>
      <c r="C15" s="110">
        <v>50592.487717689917</v>
      </c>
      <c r="D15" s="111">
        <v>18734</v>
      </c>
      <c r="F15" s="90">
        <f>IF(OR('B1. HTT Mortgage Assets'!$C$15=0,C15="[For completion]"),"",C15/'B1. HTT Mortgage Assets'!$C$15)</f>
        <v>0.16066696584766224</v>
      </c>
      <c r="G15" s="90">
        <f>IF(OR('B1. HTT Mortgage Assets'!$F$28=0,D15="[For completion]"),"",D15/'B1. HTT Mortgage Assets'!$F$28)</f>
        <v>0.11774540243611177</v>
      </c>
    </row>
    <row r="16" spans="1:7" x14ac:dyDescent="0.25">
      <c r="A16" s="23" t="s">
        <v>897</v>
      </c>
      <c r="B16" s="40" t="s">
        <v>1400</v>
      </c>
      <c r="C16" s="110"/>
      <c r="D16" s="111"/>
      <c r="F16" s="90">
        <f>IF(OR('B1. HTT Mortgage Assets'!$C$15=0,C16="[For completion]"),"",C16/'B1. HTT Mortgage Assets'!$C$15)</f>
        <v>0</v>
      </c>
      <c r="G16" s="90">
        <f>IF(OR('B1. HTT Mortgage Assets'!$F$28=0,D16="[For completion]"),"",D16/'B1. HTT Mortgage Assets'!$F$28)</f>
        <v>0</v>
      </c>
    </row>
    <row r="17" spans="1:7" x14ac:dyDescent="0.25">
      <c r="A17" s="23" t="s">
        <v>898</v>
      </c>
      <c r="B17" s="40" t="s">
        <v>900</v>
      </c>
      <c r="C17" s="110"/>
      <c r="D17" s="111"/>
      <c r="F17" s="90">
        <f>IF(OR('B1. HTT Mortgage Assets'!$C$15=0,C17="[For completion]"),"",C17/'B1. HTT Mortgage Assets'!$C$15)</f>
        <v>0</v>
      </c>
      <c r="G17" s="90">
        <f>IF(OR('B1. HTT Mortgage Assets'!$F$28=0,D17="[For completion]"),"",D17/'B1. HTT Mortgage Assets'!$F$28)</f>
        <v>0</v>
      </c>
    </row>
    <row r="18" spans="1:7" x14ac:dyDescent="0.25">
      <c r="A18" s="23" t="s">
        <v>899</v>
      </c>
      <c r="B18" s="40" t="s">
        <v>1217</v>
      </c>
      <c r="C18" s="86">
        <f>SUM(C15:C17)</f>
        <v>50592.487717689917</v>
      </c>
      <c r="D18" s="47">
        <f>SUM(D15:D17)</f>
        <v>18734</v>
      </c>
      <c r="F18" s="90">
        <f>SUM(F15:F17)</f>
        <v>0.16066696584766224</v>
      </c>
      <c r="G18" s="90">
        <f>SUM(G15:G17)</f>
        <v>0.11774540243611177</v>
      </c>
    </row>
    <row r="19" spans="1:7" x14ac:dyDescent="0.25">
      <c r="A19" s="40" t="s">
        <v>1401</v>
      </c>
      <c r="B19" s="114" t="s">
        <v>92</v>
      </c>
      <c r="C19" s="112"/>
      <c r="D19" s="112"/>
      <c r="F19" s="40"/>
      <c r="G19" s="40"/>
    </row>
    <row r="20" spans="1:7" x14ac:dyDescent="0.25">
      <c r="A20" s="40" t="s">
        <v>1402</v>
      </c>
      <c r="B20" s="114" t="s">
        <v>92</v>
      </c>
      <c r="C20" s="112"/>
      <c r="D20" s="112"/>
      <c r="F20" s="40"/>
      <c r="G20" s="40"/>
    </row>
    <row r="21" spans="1:7" x14ac:dyDescent="0.25">
      <c r="A21" s="40" t="s">
        <v>1403</v>
      </c>
      <c r="B21" s="114" t="s">
        <v>92</v>
      </c>
      <c r="C21" s="112"/>
      <c r="D21" s="112"/>
      <c r="F21" s="40"/>
      <c r="G21" s="40"/>
    </row>
    <row r="22" spans="1:7" x14ac:dyDescent="0.25">
      <c r="A22" s="40" t="s">
        <v>1404</v>
      </c>
      <c r="B22" s="114" t="s">
        <v>92</v>
      </c>
      <c r="C22" s="112"/>
      <c r="D22" s="112"/>
      <c r="F22" s="40"/>
      <c r="G22" s="40"/>
    </row>
    <row r="23" spans="1:7" x14ac:dyDescent="0.25">
      <c r="A23" s="40" t="s">
        <v>1405</v>
      </c>
      <c r="B23" s="114" t="s">
        <v>92</v>
      </c>
      <c r="C23" s="112"/>
      <c r="D23" s="112"/>
      <c r="F23" s="40"/>
      <c r="G23" s="40"/>
    </row>
    <row r="24" spans="1:7" ht="18.75" x14ac:dyDescent="0.25">
      <c r="A24" s="34"/>
      <c r="B24" s="203" t="s">
        <v>887</v>
      </c>
      <c r="C24" s="203"/>
      <c r="D24" s="34"/>
      <c r="E24" s="34"/>
      <c r="F24" s="34"/>
      <c r="G24" s="34"/>
    </row>
    <row r="25" spans="1:7" x14ac:dyDescent="0.25">
      <c r="A25" s="42"/>
      <c r="B25" s="42" t="s">
        <v>901</v>
      </c>
      <c r="C25" s="42" t="s">
        <v>59</v>
      </c>
      <c r="D25" s="42"/>
      <c r="E25" s="42"/>
      <c r="F25" s="42" t="s">
        <v>902</v>
      </c>
      <c r="G25" s="42"/>
    </row>
    <row r="26" spans="1:7" x14ac:dyDescent="0.25">
      <c r="A26" s="23" t="s">
        <v>903</v>
      </c>
      <c r="B26" s="23" t="s">
        <v>401</v>
      </c>
      <c r="C26" s="108">
        <f>C15</f>
        <v>50592.487717689917</v>
      </c>
      <c r="D26" s="84"/>
      <c r="E26" s="23"/>
      <c r="F26" s="90">
        <f>IF($C$29=0,"",IF(C26="[For completion]","",C26/$C$29))</f>
        <v>1</v>
      </c>
    </row>
    <row r="27" spans="1:7" x14ac:dyDescent="0.25">
      <c r="A27" s="23" t="s">
        <v>904</v>
      </c>
      <c r="B27" s="23" t="s">
        <v>403</v>
      </c>
      <c r="C27" s="108"/>
      <c r="D27" s="84"/>
      <c r="E27" s="23"/>
      <c r="F27" s="90">
        <f>IF($C$29=0,"",IF(C27="[For completion]","",C27/$C$29))</f>
        <v>0</v>
      </c>
    </row>
    <row r="28" spans="1:7" x14ac:dyDescent="0.25">
      <c r="A28" s="23" t="s">
        <v>905</v>
      </c>
      <c r="B28" s="23" t="s">
        <v>88</v>
      </c>
      <c r="C28" s="108"/>
      <c r="D28" s="84"/>
      <c r="E28" s="23"/>
      <c r="F28" s="90">
        <f>IF($C$29=0,"",IF(C28="[For completion]","",C28/$C$29))</f>
        <v>0</v>
      </c>
    </row>
    <row r="29" spans="1:7" x14ac:dyDescent="0.25">
      <c r="A29" s="23" t="s">
        <v>906</v>
      </c>
      <c r="B29" s="74" t="s">
        <v>90</v>
      </c>
      <c r="C29" s="84">
        <f>SUM(C26:C28)</f>
        <v>50592.487717689917</v>
      </c>
      <c r="D29" s="23"/>
      <c r="E29" s="23"/>
      <c r="F29" s="81">
        <f>SUM(F26:F28)</f>
        <v>1</v>
      </c>
    </row>
    <row r="30" spans="1:7" x14ac:dyDescent="0.25">
      <c r="A30" s="23" t="s">
        <v>907</v>
      </c>
      <c r="B30" s="51" t="s">
        <v>779</v>
      </c>
      <c r="C30" s="108"/>
      <c r="D30" s="23"/>
      <c r="E30" s="23"/>
      <c r="F30" s="90">
        <f>IF($C$29=0,"",IF(C30="[For completion]","",C30/$C$29))</f>
        <v>0</v>
      </c>
    </row>
    <row r="31" spans="1:7" x14ac:dyDescent="0.25">
      <c r="A31" s="23" t="s">
        <v>908</v>
      </c>
      <c r="B31" s="51" t="s">
        <v>1406</v>
      </c>
      <c r="C31" s="108"/>
      <c r="D31" s="23"/>
      <c r="E31" s="23"/>
      <c r="F31" s="90">
        <f t="shared" ref="F31:F38" si="0">IF($C$29=0,"",IF(C31="[For completion]","",C31/$C$29))</f>
        <v>0</v>
      </c>
      <c r="G31" s="29"/>
    </row>
    <row r="32" spans="1:7" x14ac:dyDescent="0.25">
      <c r="A32" s="23" t="s">
        <v>909</v>
      </c>
      <c r="B32" s="51" t="s">
        <v>1407</v>
      </c>
      <c r="C32" s="108"/>
      <c r="D32" s="23"/>
      <c r="E32" s="23"/>
      <c r="F32" s="90">
        <f>IF($C$29=0,"",IF(C32="[For completion]","",C32/$C$29))</f>
        <v>0</v>
      </c>
      <c r="G32" s="29"/>
    </row>
    <row r="33" spans="1:7" x14ac:dyDescent="0.25">
      <c r="A33" s="23" t="s">
        <v>910</v>
      </c>
      <c r="B33" s="51" t="s">
        <v>1408</v>
      </c>
      <c r="C33" s="108"/>
      <c r="D33" s="23"/>
      <c r="E33" s="23"/>
      <c r="F33" s="90">
        <f t="shared" si="0"/>
        <v>0</v>
      </c>
      <c r="G33" s="29"/>
    </row>
    <row r="34" spans="1:7" x14ac:dyDescent="0.25">
      <c r="A34" s="23" t="s">
        <v>911</v>
      </c>
      <c r="B34" s="51" t="s">
        <v>1218</v>
      </c>
      <c r="C34" s="108"/>
      <c r="D34" s="23"/>
      <c r="E34" s="23"/>
      <c r="F34" s="90">
        <f t="shared" si="0"/>
        <v>0</v>
      </c>
      <c r="G34" s="29"/>
    </row>
    <row r="35" spans="1:7" x14ac:dyDescent="0.25">
      <c r="A35" s="23" t="s">
        <v>912</v>
      </c>
      <c r="B35" s="51" t="s">
        <v>1409</v>
      </c>
      <c r="C35" s="108"/>
      <c r="D35" s="23"/>
      <c r="E35" s="23"/>
      <c r="F35" s="90">
        <f t="shared" si="0"/>
        <v>0</v>
      </c>
      <c r="G35" s="29"/>
    </row>
    <row r="36" spans="1:7" x14ac:dyDescent="0.25">
      <c r="A36" s="23" t="s">
        <v>913</v>
      </c>
      <c r="B36" s="51" t="s">
        <v>1410</v>
      </c>
      <c r="C36" s="108"/>
      <c r="D36" s="23"/>
      <c r="E36" s="23"/>
      <c r="F36" s="90">
        <f t="shared" si="0"/>
        <v>0</v>
      </c>
      <c r="G36" s="29"/>
    </row>
    <row r="37" spans="1:7" x14ac:dyDescent="0.25">
      <c r="A37" s="23" t="s">
        <v>914</v>
      </c>
      <c r="B37" s="51" t="s">
        <v>1411</v>
      </c>
      <c r="C37" s="108"/>
      <c r="D37" s="23"/>
      <c r="E37" s="23"/>
      <c r="F37" s="90">
        <f t="shared" si="0"/>
        <v>0</v>
      </c>
      <c r="G37" s="29"/>
    </row>
    <row r="38" spans="1:7" x14ac:dyDescent="0.25">
      <c r="A38" s="23" t="s">
        <v>915</v>
      </c>
      <c r="B38" s="51" t="s">
        <v>1219</v>
      </c>
      <c r="C38" s="108"/>
      <c r="D38" s="23"/>
      <c r="F38" s="90">
        <f t="shared" si="0"/>
        <v>0</v>
      </c>
      <c r="G38" s="29"/>
    </row>
    <row r="39" spans="1:7" x14ac:dyDescent="0.25">
      <c r="A39" s="23" t="s">
        <v>916</v>
      </c>
      <c r="B39" s="114" t="s">
        <v>1907</v>
      </c>
      <c r="C39" s="108"/>
      <c r="D39" s="23"/>
      <c r="F39" s="40"/>
      <c r="G39" s="40"/>
    </row>
    <row r="40" spans="1:7" x14ac:dyDescent="0.25">
      <c r="A40" s="23" t="s">
        <v>917</v>
      </c>
      <c r="B40" s="114" t="s">
        <v>92</v>
      </c>
      <c r="C40" s="113"/>
      <c r="D40" s="52"/>
      <c r="F40" s="40"/>
      <c r="G40" s="40"/>
    </row>
    <row r="41" spans="1:7" x14ac:dyDescent="0.25">
      <c r="A41" s="23" t="s">
        <v>918</v>
      </c>
      <c r="B41" s="114" t="s">
        <v>92</v>
      </c>
      <c r="C41" s="113"/>
      <c r="D41" s="52"/>
      <c r="E41" s="52"/>
      <c r="F41" s="40"/>
      <c r="G41" s="40"/>
    </row>
    <row r="42" spans="1:7" x14ac:dyDescent="0.25">
      <c r="A42" s="23" t="s">
        <v>919</v>
      </c>
      <c r="B42" s="114" t="s">
        <v>92</v>
      </c>
      <c r="C42" s="113"/>
      <c r="D42" s="52"/>
      <c r="E42" s="52"/>
      <c r="F42" s="40"/>
      <c r="G42" s="40"/>
    </row>
    <row r="43" spans="1:7" x14ac:dyDescent="0.25">
      <c r="A43" s="23" t="s">
        <v>920</v>
      </c>
      <c r="B43" s="114" t="s">
        <v>92</v>
      </c>
      <c r="C43" s="113"/>
      <c r="D43" s="52"/>
      <c r="E43" s="52"/>
      <c r="F43" s="40"/>
      <c r="G43" s="40"/>
    </row>
    <row r="44" spans="1:7" x14ac:dyDescent="0.25">
      <c r="A44" s="23" t="s">
        <v>921</v>
      </c>
      <c r="B44" s="114" t="s">
        <v>92</v>
      </c>
      <c r="C44" s="113"/>
      <c r="D44" s="52"/>
      <c r="E44" s="52"/>
      <c r="F44" s="40"/>
      <c r="G44" s="40"/>
    </row>
    <row r="45" spans="1:7" x14ac:dyDescent="0.25">
      <c r="A45" s="23" t="s">
        <v>922</v>
      </c>
      <c r="B45" s="114" t="s">
        <v>92</v>
      </c>
      <c r="C45" s="113"/>
      <c r="D45" s="52"/>
      <c r="E45" s="52"/>
      <c r="F45" s="40"/>
      <c r="G45" s="40"/>
    </row>
    <row r="46" spans="1:7" x14ac:dyDescent="0.25">
      <c r="A46" s="23" t="s">
        <v>923</v>
      </c>
      <c r="B46" s="114" t="s">
        <v>92</v>
      </c>
      <c r="C46" s="113"/>
      <c r="D46" s="52"/>
      <c r="E46" s="52"/>
      <c r="F46" s="40"/>
    </row>
    <row r="47" spans="1:7" x14ac:dyDescent="0.25">
      <c r="A47" s="23" t="s">
        <v>924</v>
      </c>
      <c r="B47" s="114" t="s">
        <v>92</v>
      </c>
      <c r="C47" s="113"/>
      <c r="D47" s="52"/>
      <c r="E47" s="52"/>
      <c r="F47" s="40"/>
    </row>
    <row r="48" spans="1:7" x14ac:dyDescent="0.25">
      <c r="A48" s="42"/>
      <c r="B48" s="42" t="s">
        <v>418</v>
      </c>
      <c r="C48" s="42" t="s">
        <v>419</v>
      </c>
      <c r="D48" s="42" t="s">
        <v>420</v>
      </c>
      <c r="E48" s="42"/>
      <c r="F48" s="42" t="s">
        <v>1658</v>
      </c>
      <c r="G48" s="42"/>
    </row>
    <row r="49" spans="1:7" x14ac:dyDescent="0.25">
      <c r="A49" s="23" t="s">
        <v>925</v>
      </c>
      <c r="B49" s="23" t="s">
        <v>1220</v>
      </c>
      <c r="C49" s="116">
        <f>D15</f>
        <v>18734</v>
      </c>
      <c r="D49" s="116">
        <v>0</v>
      </c>
      <c r="E49" s="23"/>
      <c r="F49" s="118">
        <f>C49</f>
        <v>18734</v>
      </c>
      <c r="G49" s="40"/>
    </row>
    <row r="50" spans="1:7" x14ac:dyDescent="0.25">
      <c r="A50" s="23" t="s">
        <v>926</v>
      </c>
      <c r="B50" s="115" t="s">
        <v>425</v>
      </c>
      <c r="C50" s="107"/>
      <c r="D50" s="107"/>
      <c r="E50" s="23"/>
      <c r="F50" s="23"/>
      <c r="G50" s="40"/>
    </row>
    <row r="51" spans="1:7" x14ac:dyDescent="0.25">
      <c r="A51" s="23" t="s">
        <v>927</v>
      </c>
      <c r="B51" s="115" t="s">
        <v>427</v>
      </c>
      <c r="C51" s="107"/>
      <c r="D51" s="107"/>
      <c r="E51" s="23"/>
      <c r="F51" s="23"/>
      <c r="G51" s="40"/>
    </row>
    <row r="52" spans="1:7" x14ac:dyDescent="0.25">
      <c r="A52" s="23" t="s">
        <v>928</v>
      </c>
      <c r="B52" s="38"/>
      <c r="C52" s="23"/>
      <c r="D52" s="23"/>
      <c r="E52" s="23"/>
      <c r="F52" s="23"/>
      <c r="G52" s="40"/>
    </row>
    <row r="53" spans="1:7" x14ac:dyDescent="0.25">
      <c r="A53" s="23" t="s">
        <v>929</v>
      </c>
      <c r="B53" s="38"/>
      <c r="C53" s="23"/>
      <c r="D53" s="23"/>
      <c r="E53" s="23"/>
      <c r="F53" s="23"/>
      <c r="G53" s="40"/>
    </row>
    <row r="54" spans="1:7" x14ac:dyDescent="0.25">
      <c r="A54" s="23" t="s">
        <v>930</v>
      </c>
      <c r="B54" s="38"/>
      <c r="C54" s="23"/>
      <c r="D54" s="23"/>
      <c r="E54" s="23"/>
      <c r="F54" s="23"/>
      <c r="G54" s="40"/>
    </row>
    <row r="55" spans="1:7" x14ac:dyDescent="0.25">
      <c r="A55" s="23" t="s">
        <v>931</v>
      </c>
      <c r="B55" s="38"/>
      <c r="C55" s="23"/>
      <c r="D55" s="23"/>
      <c r="E55" s="23"/>
      <c r="F55" s="23"/>
      <c r="G55" s="40"/>
    </row>
    <row r="56" spans="1:7" x14ac:dyDescent="0.25">
      <c r="A56" s="42"/>
      <c r="B56" s="42" t="s">
        <v>430</v>
      </c>
      <c r="C56" s="42" t="s">
        <v>431</v>
      </c>
      <c r="D56" s="42" t="s">
        <v>432</v>
      </c>
      <c r="E56" s="42"/>
      <c r="F56" s="42" t="s">
        <v>1496</v>
      </c>
      <c r="G56" s="42"/>
    </row>
    <row r="57" spans="1:7" x14ac:dyDescent="0.25">
      <c r="A57" s="23" t="s">
        <v>932</v>
      </c>
      <c r="B57" s="23" t="s">
        <v>434</v>
      </c>
      <c r="C57" s="117">
        <v>3.513109474706724E-3</v>
      </c>
      <c r="D57" s="117"/>
      <c r="E57" s="98"/>
      <c r="F57" s="117">
        <f>C57</f>
        <v>3.513109474706724E-3</v>
      </c>
      <c r="G57" s="40"/>
    </row>
    <row r="58" spans="1:7" x14ac:dyDescent="0.25">
      <c r="A58" s="23" t="s">
        <v>933</v>
      </c>
      <c r="B58" s="23"/>
      <c r="C58" s="81"/>
      <c r="D58" s="81"/>
      <c r="E58" s="98"/>
      <c r="F58" s="81"/>
      <c r="G58" s="40"/>
    </row>
    <row r="59" spans="1:7" x14ac:dyDescent="0.25">
      <c r="A59" s="23" t="s">
        <v>934</v>
      </c>
      <c r="B59" s="23"/>
      <c r="C59" s="81"/>
      <c r="D59" s="81"/>
      <c r="E59" s="98"/>
      <c r="F59" s="81"/>
      <c r="G59" s="40"/>
    </row>
    <row r="60" spans="1:7" x14ac:dyDescent="0.25">
      <c r="A60" s="23" t="s">
        <v>935</v>
      </c>
      <c r="B60" s="23"/>
      <c r="C60" s="81"/>
      <c r="D60" s="81"/>
      <c r="E60" s="98"/>
      <c r="F60" s="81"/>
      <c r="G60" s="40"/>
    </row>
    <row r="61" spans="1:7" x14ac:dyDescent="0.25">
      <c r="A61" s="23" t="s">
        <v>936</v>
      </c>
      <c r="B61" s="23"/>
      <c r="C61" s="81"/>
      <c r="D61" s="81"/>
      <c r="E61" s="98"/>
      <c r="F61" s="81"/>
      <c r="G61" s="40"/>
    </row>
    <row r="62" spans="1:7" x14ac:dyDescent="0.25">
      <c r="A62" s="23" t="s">
        <v>937</v>
      </c>
      <c r="B62" s="23"/>
      <c r="C62" s="81"/>
      <c r="D62" s="81"/>
      <c r="E62" s="98"/>
      <c r="F62" s="81"/>
      <c r="G62" s="40"/>
    </row>
    <row r="63" spans="1:7" x14ac:dyDescent="0.25">
      <c r="A63" s="23" t="s">
        <v>938</v>
      </c>
      <c r="B63" s="23"/>
      <c r="C63" s="81"/>
      <c r="D63" s="81"/>
      <c r="E63" s="98"/>
      <c r="F63" s="81"/>
      <c r="G63" s="40"/>
    </row>
    <row r="64" spans="1:7" x14ac:dyDescent="0.25">
      <c r="A64" s="42"/>
      <c r="B64" s="42" t="s">
        <v>441</v>
      </c>
      <c r="C64" s="42" t="s">
        <v>431</v>
      </c>
      <c r="D64" s="42" t="s">
        <v>432</v>
      </c>
      <c r="E64" s="42"/>
      <c r="F64" s="42" t="s">
        <v>1496</v>
      </c>
      <c r="G64" s="42"/>
    </row>
    <row r="65" spans="1:7" x14ac:dyDescent="0.25">
      <c r="A65" s="23" t="s">
        <v>939</v>
      </c>
      <c r="B65" s="64" t="s">
        <v>443</v>
      </c>
      <c r="C65" s="80">
        <f>SUM(C66:C92)</f>
        <v>0</v>
      </c>
      <c r="D65" s="80">
        <f>SUM(D66:D92)</f>
        <v>0</v>
      </c>
      <c r="E65" s="81"/>
      <c r="F65" s="80">
        <f>SUM(F66:F92)</f>
        <v>0</v>
      </c>
      <c r="G65" s="40"/>
    </row>
    <row r="66" spans="1:7" x14ac:dyDescent="0.25">
      <c r="A66" s="23" t="s">
        <v>940</v>
      </c>
      <c r="B66" s="23" t="s">
        <v>445</v>
      </c>
      <c r="C66" s="117"/>
      <c r="D66" s="117"/>
      <c r="E66" s="81"/>
      <c r="F66" s="117"/>
      <c r="G66" s="40"/>
    </row>
    <row r="67" spans="1:7" x14ac:dyDescent="0.25">
      <c r="A67" s="23" t="s">
        <v>941</v>
      </c>
      <c r="B67" s="23" t="s">
        <v>447</v>
      </c>
      <c r="C67" s="117"/>
      <c r="D67" s="117"/>
      <c r="E67" s="81"/>
      <c r="F67" s="117"/>
      <c r="G67" s="40"/>
    </row>
    <row r="68" spans="1:7" x14ac:dyDescent="0.25">
      <c r="A68" s="23" t="s">
        <v>942</v>
      </c>
      <c r="B68" s="23" t="s">
        <v>449</v>
      </c>
      <c r="C68" s="117"/>
      <c r="D68" s="117"/>
      <c r="E68" s="81"/>
      <c r="F68" s="117"/>
      <c r="G68" s="40"/>
    </row>
    <row r="69" spans="1:7" x14ac:dyDescent="0.25">
      <c r="A69" s="23" t="s">
        <v>943</v>
      </c>
      <c r="B69" s="23" t="s">
        <v>451</v>
      </c>
      <c r="C69" s="117"/>
      <c r="D69" s="117"/>
      <c r="E69" s="81"/>
      <c r="F69" s="117"/>
      <c r="G69" s="40"/>
    </row>
    <row r="70" spans="1:7" x14ac:dyDescent="0.25">
      <c r="A70" s="23" t="s">
        <v>944</v>
      </c>
      <c r="B70" s="23" t="s">
        <v>453</v>
      </c>
      <c r="C70" s="117"/>
      <c r="D70" s="117"/>
      <c r="E70" s="81"/>
      <c r="F70" s="117"/>
      <c r="G70" s="40"/>
    </row>
    <row r="71" spans="1:7" x14ac:dyDescent="0.25">
      <c r="A71" s="23" t="s">
        <v>945</v>
      </c>
      <c r="B71" s="23" t="s">
        <v>1497</v>
      </c>
      <c r="C71" s="117"/>
      <c r="D71" s="117"/>
      <c r="E71" s="81"/>
      <c r="F71" s="117"/>
      <c r="G71" s="40"/>
    </row>
    <row r="72" spans="1:7" x14ac:dyDescent="0.25">
      <c r="A72" s="23" t="s">
        <v>946</v>
      </c>
      <c r="B72" s="23" t="s">
        <v>456</v>
      </c>
      <c r="C72" s="117"/>
      <c r="D72" s="117"/>
      <c r="E72" s="81"/>
      <c r="F72" s="117"/>
      <c r="G72" s="40"/>
    </row>
    <row r="73" spans="1:7" x14ac:dyDescent="0.25">
      <c r="A73" s="23" t="s">
        <v>947</v>
      </c>
      <c r="B73" s="23" t="s">
        <v>458</v>
      </c>
      <c r="C73" s="117"/>
      <c r="D73" s="117"/>
      <c r="E73" s="81"/>
      <c r="F73" s="117"/>
      <c r="G73" s="40"/>
    </row>
    <row r="74" spans="1:7" x14ac:dyDescent="0.25">
      <c r="A74" s="23" t="s">
        <v>948</v>
      </c>
      <c r="B74" s="23" t="s">
        <v>460</v>
      </c>
      <c r="C74" s="117"/>
      <c r="D74" s="117"/>
      <c r="E74" s="81"/>
      <c r="F74" s="117"/>
      <c r="G74" s="40"/>
    </row>
    <row r="75" spans="1:7" x14ac:dyDescent="0.25">
      <c r="A75" s="23" t="s">
        <v>949</v>
      </c>
      <c r="B75" s="23" t="s">
        <v>462</v>
      </c>
      <c r="C75" s="117"/>
      <c r="D75" s="117"/>
      <c r="E75" s="81"/>
      <c r="F75" s="117"/>
      <c r="G75" s="40"/>
    </row>
    <row r="76" spans="1:7" x14ac:dyDescent="0.25">
      <c r="A76" s="23" t="s">
        <v>950</v>
      </c>
      <c r="B76" s="23" t="s">
        <v>464</v>
      </c>
      <c r="C76" s="117"/>
      <c r="D76" s="117"/>
      <c r="E76" s="81"/>
      <c r="F76" s="117"/>
      <c r="G76" s="40"/>
    </row>
    <row r="77" spans="1:7" x14ac:dyDescent="0.25">
      <c r="A77" s="23" t="s">
        <v>951</v>
      </c>
      <c r="B77" s="23" t="s">
        <v>466</v>
      </c>
      <c r="C77" s="117"/>
      <c r="D77" s="117"/>
      <c r="E77" s="81"/>
      <c r="F77" s="117"/>
      <c r="G77" s="40"/>
    </row>
    <row r="78" spans="1:7" x14ac:dyDescent="0.25">
      <c r="A78" s="23" t="s">
        <v>952</v>
      </c>
      <c r="B78" s="23" t="s">
        <v>468</v>
      </c>
      <c r="C78" s="117"/>
      <c r="D78" s="117"/>
      <c r="E78" s="81"/>
      <c r="F78" s="117"/>
      <c r="G78" s="40"/>
    </row>
    <row r="79" spans="1:7" x14ac:dyDescent="0.25">
      <c r="A79" s="23" t="s">
        <v>953</v>
      </c>
      <c r="B79" s="23" t="s">
        <v>470</v>
      </c>
      <c r="C79" s="117"/>
      <c r="D79" s="117"/>
      <c r="E79" s="81"/>
      <c r="F79" s="117"/>
      <c r="G79" s="40"/>
    </row>
    <row r="80" spans="1:7" x14ac:dyDescent="0.25">
      <c r="A80" s="23" t="s">
        <v>954</v>
      </c>
      <c r="B80" s="23" t="s">
        <v>472</v>
      </c>
      <c r="C80" s="117"/>
      <c r="D80" s="117"/>
      <c r="E80" s="81"/>
      <c r="F80" s="117"/>
      <c r="G80" s="40"/>
    </row>
    <row r="81" spans="1:7" x14ac:dyDescent="0.25">
      <c r="A81" s="23" t="s">
        <v>955</v>
      </c>
      <c r="B81" s="23" t="s">
        <v>2</v>
      </c>
      <c r="C81" s="117"/>
      <c r="D81" s="117"/>
      <c r="E81" s="81"/>
      <c r="F81" s="117"/>
      <c r="G81" s="40"/>
    </row>
    <row r="82" spans="1:7" x14ac:dyDescent="0.25">
      <c r="A82" s="23" t="s">
        <v>956</v>
      </c>
      <c r="B82" s="23" t="s">
        <v>475</v>
      </c>
      <c r="C82" s="117"/>
      <c r="D82" s="117"/>
      <c r="E82" s="81"/>
      <c r="F82" s="117"/>
      <c r="G82" s="40"/>
    </row>
    <row r="83" spans="1:7" x14ac:dyDescent="0.25">
      <c r="A83" s="23" t="s">
        <v>957</v>
      </c>
      <c r="B83" s="23" t="s">
        <v>477</v>
      </c>
      <c r="C83" s="117"/>
      <c r="D83" s="117"/>
      <c r="E83" s="81"/>
      <c r="F83" s="117"/>
      <c r="G83" s="40"/>
    </row>
    <row r="84" spans="1:7" x14ac:dyDescent="0.25">
      <c r="A84" s="23" t="s">
        <v>958</v>
      </c>
      <c r="B84" s="23" t="s">
        <v>479</v>
      </c>
      <c r="C84" s="117"/>
      <c r="D84" s="117"/>
      <c r="E84" s="81"/>
      <c r="F84" s="117"/>
      <c r="G84" s="40"/>
    </row>
    <row r="85" spans="1:7" x14ac:dyDescent="0.25">
      <c r="A85" s="23" t="s">
        <v>959</v>
      </c>
      <c r="B85" s="23" t="s">
        <v>481</v>
      </c>
      <c r="C85" s="117"/>
      <c r="D85" s="117"/>
      <c r="E85" s="81"/>
      <c r="F85" s="117"/>
      <c r="G85" s="40"/>
    </row>
    <row r="86" spans="1:7" x14ac:dyDescent="0.25">
      <c r="A86" s="23" t="s">
        <v>960</v>
      </c>
      <c r="B86" s="23" t="s">
        <v>483</v>
      </c>
      <c r="C86" s="117"/>
      <c r="D86" s="117"/>
      <c r="E86" s="81"/>
      <c r="F86" s="117"/>
      <c r="G86" s="40"/>
    </row>
    <row r="87" spans="1:7" x14ac:dyDescent="0.25">
      <c r="A87" s="23" t="s">
        <v>961</v>
      </c>
      <c r="B87" s="23" t="s">
        <v>485</v>
      </c>
      <c r="C87" s="117"/>
      <c r="D87" s="117"/>
      <c r="E87" s="81"/>
      <c r="F87" s="117"/>
      <c r="G87" s="40"/>
    </row>
    <row r="88" spans="1:7" x14ac:dyDescent="0.25">
      <c r="A88" s="23" t="s">
        <v>962</v>
      </c>
      <c r="B88" s="23" t="s">
        <v>487</v>
      </c>
      <c r="C88" s="117"/>
      <c r="D88" s="117"/>
      <c r="E88" s="81"/>
      <c r="F88" s="117"/>
      <c r="G88" s="40"/>
    </row>
    <row r="89" spans="1:7" x14ac:dyDescent="0.25">
      <c r="A89" s="23" t="s">
        <v>963</v>
      </c>
      <c r="B89" s="23" t="s">
        <v>489</v>
      </c>
      <c r="C89" s="117"/>
      <c r="D89" s="117"/>
      <c r="E89" s="81"/>
      <c r="F89" s="117"/>
      <c r="G89" s="40"/>
    </row>
    <row r="90" spans="1:7" x14ac:dyDescent="0.25">
      <c r="A90" s="23" t="s">
        <v>964</v>
      </c>
      <c r="B90" s="23" t="s">
        <v>491</v>
      </c>
      <c r="C90" s="117"/>
      <c r="D90" s="117"/>
      <c r="E90" s="81"/>
      <c r="F90" s="117"/>
      <c r="G90" s="40"/>
    </row>
    <row r="91" spans="1:7" x14ac:dyDescent="0.25">
      <c r="A91" s="23" t="s">
        <v>965</v>
      </c>
      <c r="B91" s="23" t="s">
        <v>493</v>
      </c>
      <c r="C91" s="117"/>
      <c r="D91" s="117"/>
      <c r="E91" s="81"/>
      <c r="F91" s="117"/>
      <c r="G91" s="40"/>
    </row>
    <row r="92" spans="1:7" x14ac:dyDescent="0.25">
      <c r="A92" s="23" t="s">
        <v>966</v>
      </c>
      <c r="B92" s="23" t="s">
        <v>5</v>
      </c>
      <c r="C92" s="117"/>
      <c r="D92" s="117"/>
      <c r="E92" s="81"/>
      <c r="F92" s="117"/>
      <c r="G92" s="40"/>
    </row>
    <row r="93" spans="1:7" x14ac:dyDescent="0.25">
      <c r="A93" s="23" t="s">
        <v>967</v>
      </c>
      <c r="B93" s="64" t="s">
        <v>258</v>
      </c>
      <c r="C93" s="80">
        <f>SUM(C94:C96)</f>
        <v>1</v>
      </c>
      <c r="D93" s="80">
        <f>SUM(D94:D96)</f>
        <v>0</v>
      </c>
      <c r="E93" s="80"/>
      <c r="F93" s="80">
        <f>SUM(F94:F96)</f>
        <v>1</v>
      </c>
      <c r="G93" s="40"/>
    </row>
    <row r="94" spans="1:7" x14ac:dyDescent="0.25">
      <c r="A94" s="23" t="s">
        <v>968</v>
      </c>
      <c r="B94" s="23" t="s">
        <v>499</v>
      </c>
      <c r="C94" s="117"/>
      <c r="D94" s="117"/>
      <c r="E94" s="81"/>
      <c r="F94" s="117"/>
      <c r="G94" s="40"/>
    </row>
    <row r="95" spans="1:7" x14ac:dyDescent="0.25">
      <c r="A95" s="23" t="s">
        <v>969</v>
      </c>
      <c r="B95" s="23" t="s">
        <v>501</v>
      </c>
      <c r="C95" s="117"/>
      <c r="D95" s="117"/>
      <c r="E95" s="81"/>
      <c r="F95" s="117"/>
      <c r="G95" s="40"/>
    </row>
    <row r="96" spans="1:7" x14ac:dyDescent="0.25">
      <c r="A96" s="23" t="s">
        <v>970</v>
      </c>
      <c r="B96" s="23" t="s">
        <v>1</v>
      </c>
      <c r="C96" s="117">
        <v>1</v>
      </c>
      <c r="D96" s="117">
        <v>0</v>
      </c>
      <c r="E96" s="81"/>
      <c r="F96" s="117">
        <f>C96</f>
        <v>1</v>
      </c>
      <c r="G96" s="40"/>
    </row>
    <row r="97" spans="1:7" x14ac:dyDescent="0.25">
      <c r="A97" s="23" t="s">
        <v>971</v>
      </c>
      <c r="B97" s="64" t="s">
        <v>88</v>
      </c>
      <c r="C97" s="80">
        <f>SUM(C98:C108)</f>
        <v>0</v>
      </c>
      <c r="D97" s="80">
        <f>SUM(D98:D108)</f>
        <v>0</v>
      </c>
      <c r="E97" s="80"/>
      <c r="F97" s="80">
        <f>SUM(F98:F108)</f>
        <v>0</v>
      </c>
      <c r="G97" s="40"/>
    </row>
    <row r="98" spans="1:7" x14ac:dyDescent="0.25">
      <c r="A98" s="23" t="s">
        <v>972</v>
      </c>
      <c r="B98" s="40" t="s">
        <v>260</v>
      </c>
      <c r="C98" s="117"/>
      <c r="D98" s="117"/>
      <c r="E98" s="81"/>
      <c r="F98" s="117"/>
      <c r="G98" s="40"/>
    </row>
    <row r="99" spans="1:7" x14ac:dyDescent="0.25">
      <c r="A99" s="23" t="s">
        <v>973</v>
      </c>
      <c r="B99" s="23" t="s">
        <v>496</v>
      </c>
      <c r="C99" s="117"/>
      <c r="D99" s="117"/>
      <c r="E99" s="81"/>
      <c r="F99" s="117"/>
      <c r="G99" s="40"/>
    </row>
    <row r="100" spans="1:7" x14ac:dyDescent="0.25">
      <c r="A100" s="23" t="s">
        <v>974</v>
      </c>
      <c r="B100" s="40" t="s">
        <v>262</v>
      </c>
      <c r="C100" s="117"/>
      <c r="D100" s="117"/>
      <c r="E100" s="81"/>
      <c r="F100" s="117"/>
      <c r="G100" s="40"/>
    </row>
    <row r="101" spans="1:7" x14ac:dyDescent="0.25">
      <c r="A101" s="23" t="s">
        <v>975</v>
      </c>
      <c r="B101" s="40" t="s">
        <v>264</v>
      </c>
      <c r="C101" s="117"/>
      <c r="D101" s="117"/>
      <c r="E101" s="81"/>
      <c r="F101" s="117"/>
      <c r="G101" s="40"/>
    </row>
    <row r="102" spans="1:7" x14ac:dyDescent="0.25">
      <c r="A102" s="23" t="s">
        <v>976</v>
      </c>
      <c r="B102" s="40" t="s">
        <v>11</v>
      </c>
      <c r="C102" s="117"/>
      <c r="D102" s="117"/>
      <c r="E102" s="81"/>
      <c r="F102" s="117"/>
      <c r="G102" s="40"/>
    </row>
    <row r="103" spans="1:7" x14ac:dyDescent="0.25">
      <c r="A103" s="23" t="s">
        <v>977</v>
      </c>
      <c r="B103" s="40" t="s">
        <v>267</v>
      </c>
      <c r="C103" s="117"/>
      <c r="D103" s="117"/>
      <c r="E103" s="81"/>
      <c r="F103" s="117"/>
      <c r="G103" s="40"/>
    </row>
    <row r="104" spans="1:7" x14ac:dyDescent="0.25">
      <c r="A104" s="23" t="s">
        <v>978</v>
      </c>
      <c r="B104" s="40" t="s">
        <v>269</v>
      </c>
      <c r="C104" s="117"/>
      <c r="D104" s="117"/>
      <c r="E104" s="81"/>
      <c r="F104" s="117"/>
      <c r="G104" s="40"/>
    </row>
    <row r="105" spans="1:7" x14ac:dyDescent="0.25">
      <c r="A105" s="23" t="s">
        <v>979</v>
      </c>
      <c r="B105" s="40" t="s">
        <v>271</v>
      </c>
      <c r="C105" s="117"/>
      <c r="D105" s="117"/>
      <c r="E105" s="81"/>
      <c r="F105" s="117"/>
      <c r="G105" s="40"/>
    </row>
    <row r="106" spans="1:7" x14ac:dyDescent="0.25">
      <c r="A106" s="23" t="s">
        <v>980</v>
      </c>
      <c r="B106" s="40" t="s">
        <v>273</v>
      </c>
      <c r="C106" s="117"/>
      <c r="D106" s="117"/>
      <c r="E106" s="81"/>
      <c r="F106" s="117"/>
      <c r="G106" s="40"/>
    </row>
    <row r="107" spans="1:7" x14ac:dyDescent="0.25">
      <c r="A107" s="23" t="s">
        <v>981</v>
      </c>
      <c r="B107" s="40" t="s">
        <v>275</v>
      </c>
      <c r="C107" s="117"/>
      <c r="D107" s="117"/>
      <c r="E107" s="81"/>
      <c r="F107" s="117"/>
      <c r="G107" s="40"/>
    </row>
    <row r="108" spans="1:7" x14ac:dyDescent="0.25">
      <c r="A108" s="23" t="s">
        <v>982</v>
      </c>
      <c r="B108" s="40" t="s">
        <v>88</v>
      </c>
      <c r="C108" s="117"/>
      <c r="D108" s="117"/>
      <c r="E108" s="81"/>
      <c r="F108" s="117"/>
      <c r="G108" s="40"/>
    </row>
    <row r="109" spans="1:7" x14ac:dyDescent="0.25">
      <c r="A109" s="23" t="s">
        <v>1254</v>
      </c>
      <c r="B109" s="114" t="s">
        <v>92</v>
      </c>
      <c r="C109" s="117"/>
      <c r="D109" s="117"/>
      <c r="E109" s="81"/>
      <c r="F109" s="117"/>
      <c r="G109" s="40"/>
    </row>
    <row r="110" spans="1:7" x14ac:dyDescent="0.25">
      <c r="A110" s="23" t="s">
        <v>1255</v>
      </c>
      <c r="B110" s="114" t="s">
        <v>92</v>
      </c>
      <c r="C110" s="117"/>
      <c r="D110" s="117"/>
      <c r="E110" s="81"/>
      <c r="F110" s="117"/>
      <c r="G110" s="40"/>
    </row>
    <row r="111" spans="1:7" x14ac:dyDescent="0.25">
      <c r="A111" s="23" t="s">
        <v>1256</v>
      </c>
      <c r="B111" s="114" t="s">
        <v>92</v>
      </c>
      <c r="C111" s="117"/>
      <c r="D111" s="117"/>
      <c r="E111" s="81"/>
      <c r="F111" s="117"/>
      <c r="G111" s="40"/>
    </row>
    <row r="112" spans="1:7" x14ac:dyDescent="0.25">
      <c r="A112" s="23" t="s">
        <v>1257</v>
      </c>
      <c r="B112" s="114" t="s">
        <v>92</v>
      </c>
      <c r="C112" s="117"/>
      <c r="D112" s="117"/>
      <c r="E112" s="81"/>
      <c r="F112" s="117"/>
      <c r="G112" s="40"/>
    </row>
    <row r="113" spans="1:7" x14ac:dyDescent="0.25">
      <c r="A113" s="23" t="s">
        <v>1258</v>
      </c>
      <c r="B113" s="114" t="s">
        <v>92</v>
      </c>
      <c r="C113" s="117"/>
      <c r="D113" s="117"/>
      <c r="E113" s="81"/>
      <c r="F113" s="117"/>
      <c r="G113" s="40"/>
    </row>
    <row r="114" spans="1:7" x14ac:dyDescent="0.25">
      <c r="A114" s="23" t="s">
        <v>1259</v>
      </c>
      <c r="B114" s="114" t="s">
        <v>92</v>
      </c>
      <c r="C114" s="117"/>
      <c r="D114" s="117"/>
      <c r="E114" s="81"/>
      <c r="F114" s="117"/>
      <c r="G114" s="40"/>
    </row>
    <row r="115" spans="1:7" x14ac:dyDescent="0.25">
      <c r="A115" s="23" t="s">
        <v>1260</v>
      </c>
      <c r="B115" s="114" t="s">
        <v>92</v>
      </c>
      <c r="C115" s="117"/>
      <c r="D115" s="117"/>
      <c r="E115" s="81"/>
      <c r="F115" s="117"/>
      <c r="G115" s="40"/>
    </row>
    <row r="116" spans="1:7" x14ac:dyDescent="0.25">
      <c r="A116" s="23" t="s">
        <v>1261</v>
      </c>
      <c r="B116" s="114" t="s">
        <v>92</v>
      </c>
      <c r="C116" s="117"/>
      <c r="D116" s="117"/>
      <c r="E116" s="81"/>
      <c r="F116" s="117"/>
      <c r="G116" s="40"/>
    </row>
    <row r="117" spans="1:7" x14ac:dyDescent="0.25">
      <c r="A117" s="23" t="s">
        <v>1262</v>
      </c>
      <c r="B117" s="114" t="s">
        <v>92</v>
      </c>
      <c r="C117" s="117"/>
      <c r="D117" s="117"/>
      <c r="E117" s="81"/>
      <c r="F117" s="117"/>
      <c r="G117" s="40"/>
    </row>
    <row r="118" spans="1:7" x14ac:dyDescent="0.25">
      <c r="A118" s="23" t="s">
        <v>1263</v>
      </c>
      <c r="B118" s="114" t="s">
        <v>92</v>
      </c>
      <c r="C118" s="117"/>
      <c r="D118" s="117"/>
      <c r="E118" s="81"/>
      <c r="F118" s="117"/>
      <c r="G118" s="40"/>
    </row>
    <row r="119" spans="1:7" x14ac:dyDescent="0.25">
      <c r="A119" s="42"/>
      <c r="B119" s="42" t="s">
        <v>827</v>
      </c>
      <c r="C119" s="42" t="s">
        <v>431</v>
      </c>
      <c r="D119" s="42" t="s">
        <v>432</v>
      </c>
      <c r="E119" s="42"/>
      <c r="F119" s="42" t="s">
        <v>399</v>
      </c>
      <c r="G119" s="42"/>
    </row>
    <row r="120" spans="1:7" x14ac:dyDescent="0.25">
      <c r="A120" s="23" t="s">
        <v>983</v>
      </c>
      <c r="B120" s="112" t="s">
        <v>2017</v>
      </c>
      <c r="C120" s="117">
        <v>4.0288390208716735E-3</v>
      </c>
      <c r="D120" s="117"/>
      <c r="E120" s="81"/>
      <c r="F120" s="117">
        <f>C120</f>
        <v>4.0288390208716735E-3</v>
      </c>
      <c r="G120" s="40"/>
    </row>
    <row r="121" spans="1:7" x14ac:dyDescent="0.25">
      <c r="A121" s="23" t="s">
        <v>984</v>
      </c>
      <c r="B121" s="112" t="s">
        <v>2018</v>
      </c>
      <c r="C121" s="117">
        <v>0.23413927582568927</v>
      </c>
      <c r="D121" s="117"/>
      <c r="E121" s="81"/>
      <c r="F121" s="117">
        <f t="shared" ref="F121:F134" si="1">C121</f>
        <v>0.23413927582568927</v>
      </c>
      <c r="G121" s="40"/>
    </row>
    <row r="122" spans="1:7" x14ac:dyDescent="0.25">
      <c r="A122" s="23" t="s">
        <v>985</v>
      </c>
      <c r="B122" s="112" t="s">
        <v>2019</v>
      </c>
      <c r="C122" s="117">
        <v>5.4426135843428855E-2</v>
      </c>
      <c r="D122" s="117"/>
      <c r="E122" s="81"/>
      <c r="F122" s="117">
        <f t="shared" si="1"/>
        <v>5.4426135843428855E-2</v>
      </c>
      <c r="G122" s="40"/>
    </row>
    <row r="123" spans="1:7" x14ac:dyDescent="0.25">
      <c r="A123" s="23" t="s">
        <v>986</v>
      </c>
      <c r="B123" s="112" t="s">
        <v>2020</v>
      </c>
      <c r="C123" s="117">
        <v>2.6866076870237426E-2</v>
      </c>
      <c r="D123" s="117"/>
      <c r="E123" s="81"/>
      <c r="F123" s="117">
        <f t="shared" si="1"/>
        <v>2.6866076870237426E-2</v>
      </c>
      <c r="G123" s="40"/>
    </row>
    <row r="124" spans="1:7" x14ac:dyDescent="0.25">
      <c r="A124" s="23" t="s">
        <v>987</v>
      </c>
      <c r="B124" s="112" t="s">
        <v>2021</v>
      </c>
      <c r="C124" s="117">
        <v>0.11323330886685992</v>
      </c>
      <c r="D124" s="117"/>
      <c r="E124" s="81"/>
      <c r="F124" s="117">
        <f t="shared" si="1"/>
        <v>0.11323330886685992</v>
      </c>
      <c r="G124" s="40"/>
    </row>
    <row r="125" spans="1:7" x14ac:dyDescent="0.25">
      <c r="A125" s="23" t="s">
        <v>988</v>
      </c>
      <c r="B125" s="112" t="s">
        <v>2022</v>
      </c>
      <c r="C125" s="117">
        <v>5.1773658742503934E-2</v>
      </c>
      <c r="D125" s="117"/>
      <c r="E125" s="81"/>
      <c r="F125" s="117">
        <f t="shared" si="1"/>
        <v>5.1773658742503934E-2</v>
      </c>
      <c r="G125" s="40"/>
    </row>
    <row r="126" spans="1:7" x14ac:dyDescent="0.25">
      <c r="A126" s="23" t="s">
        <v>989</v>
      </c>
      <c r="B126" s="112" t="s">
        <v>2023</v>
      </c>
      <c r="C126" s="117">
        <v>5.2236945874395729E-2</v>
      </c>
      <c r="D126" s="117"/>
      <c r="E126" s="81"/>
      <c r="F126" s="117">
        <f t="shared" si="1"/>
        <v>5.2236945874395729E-2</v>
      </c>
      <c r="G126" s="40"/>
    </row>
    <row r="127" spans="1:7" x14ac:dyDescent="0.25">
      <c r="A127" s="23" t="s">
        <v>990</v>
      </c>
      <c r="B127" s="112" t="s">
        <v>2024</v>
      </c>
      <c r="C127" s="117">
        <v>0.11621346303186822</v>
      </c>
      <c r="D127" s="117"/>
      <c r="E127" s="81"/>
      <c r="F127" s="117">
        <f t="shared" si="1"/>
        <v>0.11621346303186822</v>
      </c>
      <c r="G127" s="40"/>
    </row>
    <row r="128" spans="1:7" x14ac:dyDescent="0.25">
      <c r="A128" s="23" t="s">
        <v>991</v>
      </c>
      <c r="B128" s="112" t="s">
        <v>2025</v>
      </c>
      <c r="C128" s="117">
        <v>8.0448805607494719E-3</v>
      </c>
      <c r="D128" s="117"/>
      <c r="E128" s="81"/>
      <c r="F128" s="117">
        <f t="shared" si="1"/>
        <v>8.0448805607494719E-3</v>
      </c>
      <c r="G128" s="40"/>
    </row>
    <row r="129" spans="1:7" x14ac:dyDescent="0.25">
      <c r="A129" s="23" t="s">
        <v>992</v>
      </c>
      <c r="B129" s="112" t="s">
        <v>2026</v>
      </c>
      <c r="C129" s="117">
        <v>9.5252469018537542E-3</v>
      </c>
      <c r="D129" s="117"/>
      <c r="E129" s="81"/>
      <c r="F129" s="117">
        <f t="shared" si="1"/>
        <v>9.5252469018537542E-3</v>
      </c>
      <c r="G129" s="40"/>
    </row>
    <row r="130" spans="1:7" x14ac:dyDescent="0.25">
      <c r="A130" s="23" t="s">
        <v>993</v>
      </c>
      <c r="B130" s="112" t="s">
        <v>2027</v>
      </c>
      <c r="C130" s="117">
        <v>7.3425062991142792E-2</v>
      </c>
      <c r="D130" s="117"/>
      <c r="E130" s="81"/>
      <c r="F130" s="117">
        <f t="shared" si="1"/>
        <v>7.3425062991142792E-2</v>
      </c>
      <c r="G130" s="40"/>
    </row>
    <row r="131" spans="1:7" x14ac:dyDescent="0.25">
      <c r="A131" s="23" t="s">
        <v>994</v>
      </c>
      <c r="B131" s="112" t="s">
        <v>2028</v>
      </c>
      <c r="C131" s="117">
        <v>0.12238523355266859</v>
      </c>
      <c r="D131" s="117"/>
      <c r="E131" s="81"/>
      <c r="F131" s="117">
        <f t="shared" si="1"/>
        <v>0.12238523355266859</v>
      </c>
      <c r="G131" s="40"/>
    </row>
    <row r="132" spans="1:7" x14ac:dyDescent="0.25">
      <c r="A132" s="23" t="s">
        <v>995</v>
      </c>
      <c r="B132" s="112" t="s">
        <v>2029</v>
      </c>
      <c r="C132" s="117">
        <v>2.7210273621881081E-2</v>
      </c>
      <c r="D132" s="117"/>
      <c r="E132" s="81"/>
      <c r="F132" s="117">
        <f t="shared" si="1"/>
        <v>2.7210273621881081E-2</v>
      </c>
      <c r="G132" s="40"/>
    </row>
    <row r="133" spans="1:7" x14ac:dyDescent="0.25">
      <c r="A133" s="23" t="s">
        <v>996</v>
      </c>
      <c r="B133" s="112" t="s">
        <v>2030</v>
      </c>
      <c r="C133" s="117">
        <v>5.5424972317373082E-2</v>
      </c>
      <c r="D133" s="117"/>
      <c r="E133" s="81"/>
      <c r="F133" s="117">
        <f t="shared" si="1"/>
        <v>5.5424972317373082E-2</v>
      </c>
      <c r="G133" s="40"/>
    </row>
    <row r="134" spans="1:7" x14ac:dyDescent="0.25">
      <c r="A134" s="23" t="s">
        <v>997</v>
      </c>
      <c r="B134" s="112" t="s">
        <v>2031</v>
      </c>
      <c r="C134" s="117">
        <v>5.1066625978477727E-2</v>
      </c>
      <c r="D134" s="117"/>
      <c r="E134" s="81"/>
      <c r="F134" s="117">
        <f t="shared" si="1"/>
        <v>5.1066625978477727E-2</v>
      </c>
      <c r="G134" s="40"/>
    </row>
    <row r="135" spans="1:7" x14ac:dyDescent="0.25">
      <c r="A135" s="23" t="s">
        <v>998</v>
      </c>
      <c r="B135" s="112"/>
      <c r="C135" s="117"/>
      <c r="D135" s="117"/>
      <c r="E135" s="81"/>
      <c r="F135" s="117"/>
      <c r="G135" s="40"/>
    </row>
    <row r="136" spans="1:7" x14ac:dyDescent="0.25">
      <c r="A136" s="23" t="s">
        <v>999</v>
      </c>
      <c r="B136" s="112"/>
      <c r="C136" s="117"/>
      <c r="D136" s="117"/>
      <c r="E136" s="81"/>
      <c r="F136" s="117"/>
      <c r="G136" s="40"/>
    </row>
    <row r="137" spans="1:7" x14ac:dyDescent="0.25">
      <c r="A137" s="23" t="s">
        <v>1000</v>
      </c>
      <c r="B137" s="112"/>
      <c r="C137" s="117"/>
      <c r="D137" s="117"/>
      <c r="E137" s="81"/>
      <c r="F137" s="117"/>
      <c r="G137" s="40"/>
    </row>
    <row r="138" spans="1:7" x14ac:dyDescent="0.25">
      <c r="A138" s="23" t="s">
        <v>1001</v>
      </c>
      <c r="B138" s="112"/>
      <c r="C138" s="117"/>
      <c r="D138" s="117"/>
      <c r="E138" s="81"/>
      <c r="F138" s="117"/>
      <c r="G138" s="40"/>
    </row>
    <row r="139" spans="1:7" x14ac:dyDescent="0.25">
      <c r="A139" s="23" t="s">
        <v>1002</v>
      </c>
      <c r="B139" s="112"/>
      <c r="C139" s="117"/>
      <c r="D139" s="117"/>
      <c r="E139" s="81"/>
      <c r="F139" s="117"/>
      <c r="G139" s="40"/>
    </row>
    <row r="140" spans="1:7" x14ac:dyDescent="0.25">
      <c r="A140" s="23" t="s">
        <v>1003</v>
      </c>
      <c r="B140" s="112"/>
      <c r="C140" s="117"/>
      <c r="D140" s="117"/>
      <c r="E140" s="81"/>
      <c r="F140" s="117"/>
      <c r="G140" s="40"/>
    </row>
    <row r="141" spans="1:7" x14ac:dyDescent="0.25">
      <c r="A141" s="23" t="s">
        <v>1004</v>
      </c>
      <c r="B141" s="112"/>
      <c r="C141" s="117"/>
      <c r="D141" s="117"/>
      <c r="E141" s="81"/>
      <c r="F141" s="117"/>
      <c r="G141" s="40"/>
    </row>
    <row r="142" spans="1:7" x14ac:dyDescent="0.25">
      <c r="A142" s="23" t="s">
        <v>1005</v>
      </c>
      <c r="B142" s="112"/>
      <c r="C142" s="117"/>
      <c r="D142" s="117"/>
      <c r="E142" s="81"/>
      <c r="F142" s="117"/>
      <c r="G142" s="40"/>
    </row>
    <row r="143" spans="1:7" x14ac:dyDescent="0.25">
      <c r="A143" s="23" t="s">
        <v>1006</v>
      </c>
      <c r="B143" s="112"/>
      <c r="C143" s="117"/>
      <c r="D143" s="117"/>
      <c r="E143" s="81"/>
      <c r="F143" s="117"/>
      <c r="G143" s="40"/>
    </row>
    <row r="144" spans="1:7" x14ac:dyDescent="0.25">
      <c r="A144" s="23" t="s">
        <v>1007</v>
      </c>
      <c r="B144" s="112"/>
      <c r="C144" s="117"/>
      <c r="D144" s="117"/>
      <c r="E144" s="81"/>
      <c r="F144" s="117"/>
      <c r="G144" s="40"/>
    </row>
    <row r="145" spans="1:7" x14ac:dyDescent="0.25">
      <c r="A145" s="23" t="s">
        <v>1008</v>
      </c>
      <c r="B145" s="112"/>
      <c r="C145" s="117"/>
      <c r="D145" s="117"/>
      <c r="E145" s="81"/>
      <c r="F145" s="117"/>
      <c r="G145" s="40"/>
    </row>
    <row r="146" spans="1:7" x14ac:dyDescent="0.25">
      <c r="A146" s="23" t="s">
        <v>1009</v>
      </c>
      <c r="B146" s="112"/>
      <c r="C146" s="117"/>
      <c r="D146" s="117"/>
      <c r="E146" s="81"/>
      <c r="F146" s="117"/>
      <c r="G146" s="40"/>
    </row>
    <row r="147" spans="1:7" x14ac:dyDescent="0.25">
      <c r="A147" s="23" t="s">
        <v>1010</v>
      </c>
      <c r="B147" s="112"/>
      <c r="C147" s="117"/>
      <c r="D147" s="117"/>
      <c r="E147" s="81"/>
      <c r="F147" s="117"/>
      <c r="G147" s="40"/>
    </row>
    <row r="148" spans="1:7" x14ac:dyDescent="0.25">
      <c r="A148" s="23" t="s">
        <v>1011</v>
      </c>
      <c r="B148" s="112"/>
      <c r="C148" s="117"/>
      <c r="D148" s="117"/>
      <c r="E148" s="81"/>
      <c r="F148" s="117"/>
      <c r="G148" s="40"/>
    </row>
    <row r="149" spans="1:7" x14ac:dyDescent="0.25">
      <c r="A149" s="23" t="s">
        <v>1012</v>
      </c>
      <c r="B149" s="112"/>
      <c r="C149" s="117"/>
      <c r="D149" s="117"/>
      <c r="E149" s="81"/>
      <c r="F149" s="117"/>
      <c r="G149" s="40"/>
    </row>
    <row r="150" spans="1:7" x14ac:dyDescent="0.25">
      <c r="A150" s="23" t="s">
        <v>1013</v>
      </c>
      <c r="B150" s="112"/>
      <c r="C150" s="117"/>
      <c r="D150" s="117"/>
      <c r="E150" s="81"/>
      <c r="F150" s="117"/>
      <c r="G150" s="40"/>
    </row>
    <row r="151" spans="1:7" x14ac:dyDescent="0.25">
      <c r="A151" s="23" t="s">
        <v>1014</v>
      </c>
      <c r="B151" s="112"/>
      <c r="C151" s="117"/>
      <c r="D151" s="117"/>
      <c r="E151" s="81"/>
      <c r="F151" s="117"/>
      <c r="G151" s="40"/>
    </row>
    <row r="152" spans="1:7" x14ac:dyDescent="0.25">
      <c r="A152" s="23" t="s">
        <v>1015</v>
      </c>
      <c r="B152" s="112"/>
      <c r="C152" s="117"/>
      <c r="D152" s="117"/>
      <c r="E152" s="81"/>
      <c r="F152" s="117"/>
      <c r="G152" s="40"/>
    </row>
    <row r="153" spans="1:7" x14ac:dyDescent="0.25">
      <c r="A153" s="23" t="s">
        <v>1016</v>
      </c>
      <c r="B153" s="112"/>
      <c r="C153" s="117"/>
      <c r="D153" s="117"/>
      <c r="E153" s="81"/>
      <c r="F153" s="117"/>
      <c r="G153" s="40"/>
    </row>
    <row r="154" spans="1:7" x14ac:dyDescent="0.25">
      <c r="A154" s="23" t="s">
        <v>1017</v>
      </c>
      <c r="B154" s="112"/>
      <c r="C154" s="117"/>
      <c r="D154" s="117"/>
      <c r="E154" s="81"/>
      <c r="F154" s="117"/>
      <c r="G154" s="40"/>
    </row>
    <row r="155" spans="1:7" x14ac:dyDescent="0.25">
      <c r="A155" s="23" t="s">
        <v>1018</v>
      </c>
      <c r="B155" s="112"/>
      <c r="C155" s="117"/>
      <c r="D155" s="117"/>
      <c r="E155" s="81"/>
      <c r="F155" s="117"/>
      <c r="G155" s="40"/>
    </row>
    <row r="156" spans="1:7" x14ac:dyDescent="0.25">
      <c r="A156" s="23" t="s">
        <v>1019</v>
      </c>
      <c r="B156" s="112"/>
      <c r="C156" s="117"/>
      <c r="D156" s="117"/>
      <c r="E156" s="81"/>
      <c r="F156" s="117"/>
      <c r="G156" s="40"/>
    </row>
    <row r="157" spans="1:7" x14ac:dyDescent="0.25">
      <c r="A157" s="23" t="s">
        <v>1020</v>
      </c>
      <c r="B157" s="112"/>
      <c r="C157" s="117"/>
      <c r="D157" s="117"/>
      <c r="E157" s="81"/>
      <c r="F157" s="117"/>
      <c r="G157" s="40"/>
    </row>
    <row r="158" spans="1:7" x14ac:dyDescent="0.25">
      <c r="A158" s="23" t="s">
        <v>1021</v>
      </c>
      <c r="B158" s="112"/>
      <c r="C158" s="117"/>
      <c r="D158" s="117"/>
      <c r="E158" s="81"/>
      <c r="F158" s="117"/>
      <c r="G158" s="40"/>
    </row>
    <row r="159" spans="1:7" x14ac:dyDescent="0.25">
      <c r="A159" s="23" t="s">
        <v>1022</v>
      </c>
      <c r="B159" s="112"/>
      <c r="C159" s="117"/>
      <c r="D159" s="117"/>
      <c r="E159" s="81"/>
      <c r="F159" s="117"/>
      <c r="G159" s="40"/>
    </row>
    <row r="160" spans="1:7" x14ac:dyDescent="0.25">
      <c r="A160" s="23" t="s">
        <v>1023</v>
      </c>
      <c r="B160" s="112"/>
      <c r="C160" s="117"/>
      <c r="D160" s="117"/>
      <c r="E160" s="81"/>
      <c r="F160" s="117"/>
      <c r="G160" s="40"/>
    </row>
    <row r="161" spans="1:7" x14ac:dyDescent="0.25">
      <c r="A161" s="23" t="s">
        <v>1024</v>
      </c>
      <c r="B161" s="112"/>
      <c r="C161" s="117"/>
      <c r="D161" s="117"/>
      <c r="E161" s="81"/>
      <c r="F161" s="117"/>
      <c r="G161" s="40"/>
    </row>
    <row r="162" spans="1:7" x14ac:dyDescent="0.25">
      <c r="A162" s="23" t="s">
        <v>1025</v>
      </c>
      <c r="B162" s="112"/>
      <c r="C162" s="117"/>
      <c r="D162" s="117"/>
      <c r="E162" s="81"/>
      <c r="F162" s="117"/>
      <c r="G162" s="40"/>
    </row>
    <row r="163" spans="1:7" x14ac:dyDescent="0.25">
      <c r="A163" s="23" t="s">
        <v>1026</v>
      </c>
      <c r="B163" s="112"/>
      <c r="C163" s="117"/>
      <c r="D163" s="117"/>
      <c r="E163" s="81"/>
      <c r="F163" s="117"/>
      <c r="G163" s="40"/>
    </row>
    <row r="164" spans="1:7" x14ac:dyDescent="0.25">
      <c r="A164" s="23" t="s">
        <v>1027</v>
      </c>
      <c r="B164" s="112"/>
      <c r="C164" s="117"/>
      <c r="D164" s="117"/>
      <c r="E164" s="81"/>
      <c r="F164" s="117"/>
      <c r="G164" s="40"/>
    </row>
    <row r="165" spans="1:7" x14ac:dyDescent="0.25">
      <c r="A165" s="23" t="s">
        <v>1028</v>
      </c>
      <c r="B165" s="112"/>
      <c r="C165" s="117"/>
      <c r="D165" s="117"/>
      <c r="E165" s="81"/>
      <c r="F165" s="117"/>
      <c r="G165" s="40"/>
    </row>
    <row r="166" spans="1:7" x14ac:dyDescent="0.25">
      <c r="A166" s="23" t="s">
        <v>1029</v>
      </c>
      <c r="B166" s="112"/>
      <c r="C166" s="117"/>
      <c r="D166" s="117"/>
      <c r="E166" s="81"/>
      <c r="F166" s="117"/>
      <c r="G166" s="40"/>
    </row>
    <row r="167" spans="1:7" x14ac:dyDescent="0.25">
      <c r="A167" s="23" t="s">
        <v>1030</v>
      </c>
      <c r="B167" s="112"/>
      <c r="C167" s="117"/>
      <c r="D167" s="117"/>
      <c r="E167" s="81"/>
      <c r="F167" s="117"/>
      <c r="G167" s="40"/>
    </row>
    <row r="168" spans="1:7" x14ac:dyDescent="0.25">
      <c r="A168" s="23" t="s">
        <v>1031</v>
      </c>
      <c r="B168" s="112"/>
      <c r="C168" s="117"/>
      <c r="D168" s="117"/>
      <c r="E168" s="81"/>
      <c r="F168" s="117"/>
      <c r="G168" s="40"/>
    </row>
    <row r="169" spans="1:7" x14ac:dyDescent="0.25">
      <c r="A169" s="23" t="s">
        <v>1032</v>
      </c>
      <c r="B169" s="112"/>
      <c r="C169" s="117"/>
      <c r="D169" s="117"/>
      <c r="E169" s="81"/>
      <c r="F169" s="117"/>
      <c r="G169" s="40"/>
    </row>
    <row r="170" spans="1:7" x14ac:dyDescent="0.25">
      <c r="A170" s="42"/>
      <c r="B170" s="42" t="s">
        <v>555</v>
      </c>
      <c r="C170" s="42" t="s">
        <v>431</v>
      </c>
      <c r="D170" s="42" t="s">
        <v>432</v>
      </c>
      <c r="E170" s="42"/>
      <c r="F170" s="42" t="s">
        <v>399</v>
      </c>
      <c r="G170" s="42"/>
    </row>
    <row r="171" spans="1:7" x14ac:dyDescent="0.25">
      <c r="A171" s="23" t="s">
        <v>1033</v>
      </c>
      <c r="B171" s="23" t="s">
        <v>557</v>
      </c>
      <c r="C171" s="117"/>
      <c r="D171" s="117"/>
      <c r="E171" s="82"/>
      <c r="F171" s="117"/>
      <c r="G171" s="40"/>
    </row>
    <row r="172" spans="1:7" x14ac:dyDescent="0.25">
      <c r="A172" s="23" t="s">
        <v>1034</v>
      </c>
      <c r="B172" s="23" t="s">
        <v>559</v>
      </c>
      <c r="C172" s="117">
        <v>1</v>
      </c>
      <c r="D172" s="117"/>
      <c r="E172" s="82"/>
      <c r="F172" s="117">
        <f>C172</f>
        <v>1</v>
      </c>
      <c r="G172" s="40"/>
    </row>
    <row r="173" spans="1:7" x14ac:dyDescent="0.25">
      <c r="A173" s="23" t="s">
        <v>1035</v>
      </c>
      <c r="B173" s="23" t="s">
        <v>88</v>
      </c>
      <c r="C173" s="117"/>
      <c r="D173" s="117"/>
      <c r="E173" s="82"/>
      <c r="F173" s="117"/>
      <c r="G173" s="40"/>
    </row>
    <row r="174" spans="1:7" x14ac:dyDescent="0.25">
      <c r="A174" s="23" t="s">
        <v>1036</v>
      </c>
      <c r="B174" s="107"/>
      <c r="C174" s="117"/>
      <c r="D174" s="117"/>
      <c r="E174" s="82"/>
      <c r="F174" s="117"/>
      <c r="G174" s="40"/>
    </row>
    <row r="175" spans="1:7" x14ac:dyDescent="0.25">
      <c r="A175" s="23" t="s">
        <v>1037</v>
      </c>
      <c r="B175" s="107"/>
      <c r="C175" s="117"/>
      <c r="D175" s="117"/>
      <c r="E175" s="82"/>
      <c r="F175" s="117"/>
      <c r="G175" s="40"/>
    </row>
    <row r="176" spans="1:7" x14ac:dyDescent="0.25">
      <c r="A176" s="23" t="s">
        <v>1038</v>
      </c>
      <c r="B176" s="107"/>
      <c r="C176" s="117"/>
      <c r="D176" s="117"/>
      <c r="E176" s="82"/>
      <c r="F176" s="117"/>
      <c r="G176" s="40"/>
    </row>
    <row r="177" spans="1:7" x14ac:dyDescent="0.25">
      <c r="A177" s="23" t="s">
        <v>1039</v>
      </c>
      <c r="B177" s="107"/>
      <c r="C177" s="117"/>
      <c r="D177" s="117"/>
      <c r="E177" s="82"/>
      <c r="F177" s="117"/>
      <c r="G177" s="40"/>
    </row>
    <row r="178" spans="1:7" x14ac:dyDescent="0.25">
      <c r="A178" s="23" t="s">
        <v>1040</v>
      </c>
      <c r="B178" s="107"/>
      <c r="C178" s="117"/>
      <c r="D178" s="117"/>
      <c r="E178" s="82"/>
      <c r="F178" s="117"/>
      <c r="G178" s="40"/>
    </row>
    <row r="179" spans="1:7" x14ac:dyDescent="0.25">
      <c r="A179" s="23" t="s">
        <v>1041</v>
      </c>
      <c r="B179" s="107"/>
      <c r="C179" s="117"/>
      <c r="D179" s="117"/>
      <c r="E179" s="82"/>
      <c r="F179" s="117"/>
      <c r="G179" s="40"/>
    </row>
    <row r="180" spans="1:7" x14ac:dyDescent="0.25">
      <c r="A180" s="42"/>
      <c r="B180" s="42" t="s">
        <v>567</v>
      </c>
      <c r="C180" s="42" t="s">
        <v>431</v>
      </c>
      <c r="D180" s="42" t="s">
        <v>432</v>
      </c>
      <c r="E180" s="42"/>
      <c r="F180" s="42" t="s">
        <v>399</v>
      </c>
      <c r="G180" s="42"/>
    </row>
    <row r="181" spans="1:7" x14ac:dyDescent="0.25">
      <c r="A181" s="23" t="s">
        <v>1042</v>
      </c>
      <c r="B181" s="23" t="s">
        <v>569</v>
      </c>
      <c r="C181" s="117">
        <v>0.11934548319273088</v>
      </c>
      <c r="D181" s="117"/>
      <c r="E181" s="82"/>
      <c r="F181" s="117">
        <f>C181</f>
        <v>0.11934548319273088</v>
      </c>
      <c r="G181" s="40"/>
    </row>
    <row r="182" spans="1:7" x14ac:dyDescent="0.25">
      <c r="A182" s="23" t="s">
        <v>1043</v>
      </c>
      <c r="B182" s="23" t="s">
        <v>571</v>
      </c>
      <c r="C182" s="117">
        <v>0.88065451680727191</v>
      </c>
      <c r="D182" s="117"/>
      <c r="E182" s="82"/>
      <c r="F182" s="117">
        <f>C182</f>
        <v>0.88065451680727191</v>
      </c>
      <c r="G182" s="40"/>
    </row>
    <row r="183" spans="1:7" x14ac:dyDescent="0.25">
      <c r="A183" s="23" t="s">
        <v>1044</v>
      </c>
      <c r="B183" s="23" t="s">
        <v>88</v>
      </c>
      <c r="C183" s="117"/>
      <c r="D183" s="117"/>
      <c r="E183" s="82"/>
      <c r="F183" s="117"/>
      <c r="G183" s="40"/>
    </row>
    <row r="184" spans="1:7" x14ac:dyDescent="0.25">
      <c r="A184" s="23" t="s">
        <v>1045</v>
      </c>
      <c r="B184" s="107"/>
      <c r="C184" s="107"/>
      <c r="D184" s="107"/>
      <c r="E184" s="21"/>
      <c r="F184" s="107"/>
      <c r="G184" s="40"/>
    </row>
    <row r="185" spans="1:7" x14ac:dyDescent="0.25">
      <c r="A185" s="23" t="s">
        <v>1046</v>
      </c>
      <c r="B185" s="107"/>
      <c r="C185" s="107"/>
      <c r="D185" s="107"/>
      <c r="E185" s="21"/>
      <c r="F185" s="107"/>
      <c r="G185" s="40"/>
    </row>
    <row r="186" spans="1:7" x14ac:dyDescent="0.25">
      <c r="A186" s="23" t="s">
        <v>1047</v>
      </c>
      <c r="B186" s="107"/>
      <c r="C186" s="107"/>
      <c r="D186" s="107"/>
      <c r="E186" s="21"/>
      <c r="F186" s="107"/>
      <c r="G186" s="40"/>
    </row>
    <row r="187" spans="1:7" x14ac:dyDescent="0.25">
      <c r="A187" s="23" t="s">
        <v>1048</v>
      </c>
      <c r="B187" s="107"/>
      <c r="C187" s="107"/>
      <c r="D187" s="107"/>
      <c r="E187" s="21"/>
      <c r="F187" s="107"/>
      <c r="G187" s="40"/>
    </row>
    <row r="188" spans="1:7" x14ac:dyDescent="0.25">
      <c r="A188" s="23" t="s">
        <v>1049</v>
      </c>
      <c r="B188" s="107"/>
      <c r="C188" s="107"/>
      <c r="D188" s="107"/>
      <c r="E188" s="21"/>
      <c r="F188" s="107"/>
      <c r="G188" s="40"/>
    </row>
    <row r="189" spans="1:7" x14ac:dyDescent="0.25">
      <c r="A189" s="23" t="s">
        <v>1050</v>
      </c>
      <c r="B189" s="107"/>
      <c r="C189" s="107"/>
      <c r="D189" s="107"/>
      <c r="E189" s="21"/>
      <c r="F189" s="107"/>
      <c r="G189" s="40"/>
    </row>
    <row r="190" spans="1:7" x14ac:dyDescent="0.25">
      <c r="A190" s="42"/>
      <c r="B190" s="42" t="s">
        <v>579</v>
      </c>
      <c r="C190" s="42" t="s">
        <v>431</v>
      </c>
      <c r="D190" s="42" t="s">
        <v>432</v>
      </c>
      <c r="E190" s="42"/>
      <c r="F190" s="42" t="s">
        <v>399</v>
      </c>
      <c r="G190" s="42"/>
    </row>
    <row r="191" spans="1:7" x14ac:dyDescent="0.25">
      <c r="A191" s="23" t="s">
        <v>1051</v>
      </c>
      <c r="B191" s="19" t="s">
        <v>581</v>
      </c>
      <c r="C191" s="117">
        <v>0.18180270544106739</v>
      </c>
      <c r="D191" s="117"/>
      <c r="E191" s="82"/>
      <c r="F191" s="117">
        <f>C191</f>
        <v>0.18180270544106739</v>
      </c>
      <c r="G191" s="40"/>
    </row>
    <row r="192" spans="1:7" x14ac:dyDescent="0.25">
      <c r="A192" s="23" t="s">
        <v>1052</v>
      </c>
      <c r="B192" s="19" t="s">
        <v>1986</v>
      </c>
      <c r="C192" s="117">
        <v>0.20738949916118277</v>
      </c>
      <c r="D192" s="117"/>
      <c r="E192" s="82"/>
      <c r="F192" s="117">
        <f t="shared" ref="F192:F195" si="2">C192</f>
        <v>0.20738949916118277</v>
      </c>
      <c r="G192" s="40"/>
    </row>
    <row r="193" spans="1:7" x14ac:dyDescent="0.25">
      <c r="A193" s="23" t="s">
        <v>1053</v>
      </c>
      <c r="B193" s="19" t="s">
        <v>1987</v>
      </c>
      <c r="C193" s="117">
        <v>0.18860442497737859</v>
      </c>
      <c r="D193" s="117"/>
      <c r="E193" s="81"/>
      <c r="F193" s="117">
        <f t="shared" si="2"/>
        <v>0.18860442497737859</v>
      </c>
      <c r="G193" s="40"/>
    </row>
    <row r="194" spans="1:7" x14ac:dyDescent="0.25">
      <c r="A194" s="23" t="s">
        <v>1054</v>
      </c>
      <c r="B194" s="19" t="s">
        <v>1988</v>
      </c>
      <c r="C194" s="117">
        <v>0.24005246419862217</v>
      </c>
      <c r="D194" s="117"/>
      <c r="E194" s="81"/>
      <c r="F194" s="117">
        <f t="shared" si="2"/>
        <v>0.24005246419862217</v>
      </c>
      <c r="G194" s="40"/>
    </row>
    <row r="195" spans="1:7" x14ac:dyDescent="0.25">
      <c r="A195" s="23" t="s">
        <v>1055</v>
      </c>
      <c r="B195" s="19" t="s">
        <v>1989</v>
      </c>
      <c r="C195" s="117">
        <v>0.18215090622175056</v>
      </c>
      <c r="D195" s="117"/>
      <c r="E195" s="81"/>
      <c r="F195" s="117">
        <f t="shared" si="2"/>
        <v>0.18215090622175056</v>
      </c>
      <c r="G195" s="40"/>
    </row>
    <row r="196" spans="1:7" x14ac:dyDescent="0.25">
      <c r="A196" s="23" t="s">
        <v>1503</v>
      </c>
      <c r="B196" s="115"/>
      <c r="C196" s="117"/>
      <c r="D196" s="117"/>
      <c r="E196" s="81"/>
      <c r="F196" s="117"/>
      <c r="G196" s="40"/>
    </row>
    <row r="197" spans="1:7" x14ac:dyDescent="0.25">
      <c r="A197" s="23" t="s">
        <v>1504</v>
      </c>
      <c r="B197" s="115"/>
      <c r="C197" s="117"/>
      <c r="D197" s="117"/>
      <c r="E197" s="81"/>
      <c r="F197" s="117"/>
      <c r="G197" s="40"/>
    </row>
    <row r="198" spans="1:7" x14ac:dyDescent="0.25">
      <c r="A198" s="23" t="s">
        <v>1505</v>
      </c>
      <c r="B198" s="123"/>
      <c r="C198" s="117"/>
      <c r="D198" s="117"/>
      <c r="E198" s="81"/>
      <c r="F198" s="117"/>
      <c r="G198" s="40"/>
    </row>
    <row r="199" spans="1:7" x14ac:dyDescent="0.25">
      <c r="A199" s="23" t="s">
        <v>1506</v>
      </c>
      <c r="B199" s="123"/>
      <c r="C199" s="117"/>
      <c r="D199" s="117"/>
      <c r="E199" s="81"/>
      <c r="F199" s="117"/>
      <c r="G199" s="40"/>
    </row>
    <row r="200" spans="1:7" x14ac:dyDescent="0.25">
      <c r="A200" s="42"/>
      <c r="B200" s="42" t="s">
        <v>590</v>
      </c>
      <c r="C200" s="42" t="s">
        <v>431</v>
      </c>
      <c r="D200" s="42" t="s">
        <v>432</v>
      </c>
      <c r="E200" s="42"/>
      <c r="F200" s="42" t="s">
        <v>399</v>
      </c>
      <c r="G200" s="42"/>
    </row>
    <row r="201" spans="1:7" x14ac:dyDescent="0.25">
      <c r="A201" s="23" t="s">
        <v>1056</v>
      </c>
      <c r="B201" s="23" t="s">
        <v>592</v>
      </c>
      <c r="C201" s="117">
        <v>0</v>
      </c>
      <c r="D201" s="117"/>
      <c r="E201" s="82"/>
      <c r="F201" s="117">
        <f>C201</f>
        <v>0</v>
      </c>
      <c r="G201" s="40"/>
    </row>
    <row r="202" spans="1:7" x14ac:dyDescent="0.25">
      <c r="A202" s="23" t="s">
        <v>1507</v>
      </c>
      <c r="B202" s="124" t="s">
        <v>1997</v>
      </c>
      <c r="C202" s="117">
        <v>0</v>
      </c>
      <c r="D202" s="117"/>
      <c r="E202" s="82"/>
      <c r="F202" s="117">
        <f>C202</f>
        <v>0</v>
      </c>
      <c r="G202" s="40"/>
    </row>
    <row r="203" spans="1:7" x14ac:dyDescent="0.25">
      <c r="A203" s="23" t="s">
        <v>1508</v>
      </c>
      <c r="B203" s="124"/>
      <c r="C203" s="117"/>
      <c r="D203" s="117"/>
      <c r="E203" s="82"/>
      <c r="F203" s="117"/>
      <c r="G203" s="40"/>
    </row>
    <row r="204" spans="1:7" x14ac:dyDescent="0.25">
      <c r="A204" s="23" t="s">
        <v>1509</v>
      </c>
      <c r="B204" s="124"/>
      <c r="C204" s="117"/>
      <c r="D204" s="117"/>
      <c r="E204" s="82"/>
      <c r="F204" s="117"/>
      <c r="G204" s="40"/>
    </row>
    <row r="205" spans="1:7" x14ac:dyDescent="0.25">
      <c r="A205" s="23" t="s">
        <v>1510</v>
      </c>
      <c r="B205" s="124"/>
      <c r="C205" s="117"/>
      <c r="D205" s="117"/>
      <c r="E205" s="82"/>
      <c r="F205" s="117"/>
      <c r="G205" s="40"/>
    </row>
    <row r="206" spans="1:7" x14ac:dyDescent="0.25">
      <c r="A206" s="23" t="s">
        <v>1511</v>
      </c>
      <c r="B206" s="112"/>
      <c r="C206" s="112"/>
      <c r="D206" s="112"/>
      <c r="E206" s="40"/>
      <c r="F206" s="112"/>
      <c r="G206" s="40"/>
    </row>
    <row r="207" spans="1:7" x14ac:dyDescent="0.25">
      <c r="A207" s="23" t="s">
        <v>1512</v>
      </c>
      <c r="B207" s="112"/>
      <c r="C207" s="112"/>
      <c r="D207" s="112"/>
      <c r="E207" s="40"/>
      <c r="F207" s="112"/>
      <c r="G207" s="40"/>
    </row>
    <row r="208" spans="1:7" x14ac:dyDescent="0.25">
      <c r="A208" s="23" t="s">
        <v>1513</v>
      </c>
      <c r="B208" s="112"/>
      <c r="C208" s="112"/>
      <c r="D208" s="112"/>
      <c r="E208" s="40"/>
      <c r="F208" s="112"/>
      <c r="G208" s="40"/>
    </row>
    <row r="209" spans="1:7" ht="18.75" x14ac:dyDescent="0.25">
      <c r="A209" s="77"/>
      <c r="B209" s="102" t="s">
        <v>1977</v>
      </c>
      <c r="C209" s="101"/>
      <c r="D209" s="101"/>
      <c r="E209" s="101"/>
      <c r="F209" s="101"/>
      <c r="G209" s="101"/>
    </row>
    <row r="210" spans="1:7" x14ac:dyDescent="0.25">
      <c r="A210" s="42"/>
      <c r="B210" s="42" t="s">
        <v>596</v>
      </c>
      <c r="C210" s="42" t="s">
        <v>597</v>
      </c>
      <c r="D210" s="42" t="s">
        <v>598</v>
      </c>
      <c r="E210" s="42"/>
      <c r="F210" s="42" t="s">
        <v>431</v>
      </c>
      <c r="G210" s="42" t="s">
        <v>599</v>
      </c>
    </row>
    <row r="211" spans="1:7" x14ac:dyDescent="0.25">
      <c r="A211" s="23" t="s">
        <v>1057</v>
      </c>
      <c r="B211" s="40" t="s">
        <v>601</v>
      </c>
      <c r="C211" s="108">
        <v>2700.5704984354602</v>
      </c>
      <c r="D211" s="23"/>
      <c r="E211" s="37"/>
      <c r="F211" s="54"/>
      <c r="G211" s="54"/>
    </row>
    <row r="212" spans="1:7" x14ac:dyDescent="0.25">
      <c r="A212" s="37"/>
      <c r="B212" s="65"/>
      <c r="C212" s="37"/>
      <c r="D212" s="37"/>
      <c r="E212" s="37"/>
      <c r="F212" s="54"/>
      <c r="G212" s="54"/>
    </row>
    <row r="213" spans="1:7" x14ac:dyDescent="0.25">
      <c r="A213" s="23"/>
      <c r="B213" s="40" t="s">
        <v>602</v>
      </c>
      <c r="C213" s="37"/>
      <c r="D213" s="37"/>
      <c r="E213" s="37"/>
      <c r="F213" s="54"/>
      <c r="G213" s="54"/>
    </row>
    <row r="214" spans="1:7" x14ac:dyDescent="0.25">
      <c r="A214" s="23" t="s">
        <v>1058</v>
      </c>
      <c r="B214" s="112" t="s">
        <v>2032</v>
      </c>
      <c r="C214" s="108">
        <v>1583.9877536900026</v>
      </c>
      <c r="D214" s="118">
        <v>2667</v>
      </c>
      <c r="E214" s="37"/>
      <c r="F214" s="90">
        <f>IF($C$238=0,"",IF(C214="[for completion]","",IF(C214="","",C214/$C$238)))</f>
        <v>3.1308754029427781E-2</v>
      </c>
      <c r="G214" s="90">
        <f>IF($D$238=0,"",IF(D214="[for completion]","",IF(D214="","",D214/$D$238)))</f>
        <v>0.14236148179780078</v>
      </c>
    </row>
    <row r="215" spans="1:7" x14ac:dyDescent="0.25">
      <c r="A215" s="23" t="s">
        <v>1059</v>
      </c>
      <c r="B215" s="112" t="s">
        <v>2033</v>
      </c>
      <c r="C215" s="108">
        <v>7245.4146322900015</v>
      </c>
      <c r="D215" s="118">
        <v>4698</v>
      </c>
      <c r="E215" s="37"/>
      <c r="F215" s="90">
        <f t="shared" ref="F215:F237" si="3">IF($C$238=0,"",IF(C215="[for completion]","",IF(C215="","",C215/$C$238)))</f>
        <v>0.14321127422553276</v>
      </c>
      <c r="G215" s="90">
        <f t="shared" ref="G215:G237" si="4">IF($D$238=0,"",IF(D215="[for completion]","",IF(D215="","",D215/$D$238)))</f>
        <v>0.25077399380804954</v>
      </c>
    </row>
    <row r="216" spans="1:7" x14ac:dyDescent="0.25">
      <c r="A216" s="23" t="s">
        <v>1060</v>
      </c>
      <c r="B216" s="112" t="s">
        <v>2034</v>
      </c>
      <c r="C216" s="108">
        <v>12597.214077870007</v>
      </c>
      <c r="D216" s="118">
        <v>5099</v>
      </c>
      <c r="E216" s="37"/>
      <c r="F216" s="90">
        <f t="shared" si="3"/>
        <v>0.24899376658770836</v>
      </c>
      <c r="G216" s="90">
        <f t="shared" si="4"/>
        <v>0.27217892601686772</v>
      </c>
    </row>
    <row r="217" spans="1:7" x14ac:dyDescent="0.25">
      <c r="A217" s="23" t="s">
        <v>1061</v>
      </c>
      <c r="B217" s="112" t="s">
        <v>2035</v>
      </c>
      <c r="C217" s="108">
        <v>10246.765920789996</v>
      </c>
      <c r="D217" s="118">
        <v>2961</v>
      </c>
      <c r="E217" s="37"/>
      <c r="F217" s="90">
        <f t="shared" si="3"/>
        <v>0.2025353245716586</v>
      </c>
      <c r="G217" s="90">
        <f t="shared" si="4"/>
        <v>0.15805487349204655</v>
      </c>
    </row>
    <row r="218" spans="1:7" x14ac:dyDescent="0.25">
      <c r="A218" s="23" t="s">
        <v>1062</v>
      </c>
      <c r="B218" s="112" t="s">
        <v>2036</v>
      </c>
      <c r="C218" s="108">
        <v>6928.0504473699993</v>
      </c>
      <c r="D218" s="118">
        <v>1550</v>
      </c>
      <c r="E218" s="37"/>
      <c r="F218" s="90">
        <f t="shared" si="3"/>
        <v>0.13693832345286236</v>
      </c>
      <c r="G218" s="90">
        <f t="shared" si="4"/>
        <v>8.2737269136329672E-2</v>
      </c>
    </row>
    <row r="219" spans="1:7" x14ac:dyDescent="0.25">
      <c r="A219" s="23" t="s">
        <v>1063</v>
      </c>
      <c r="B219" s="112" t="s">
        <v>2037</v>
      </c>
      <c r="C219" s="108">
        <v>11991.054885679996</v>
      </c>
      <c r="D219" s="118">
        <v>1759</v>
      </c>
      <c r="E219" s="37"/>
      <c r="F219" s="90">
        <f t="shared" si="3"/>
        <v>0.23701255713281011</v>
      </c>
      <c r="G219" s="90">
        <f t="shared" si="4"/>
        <v>9.389345574890573E-2</v>
      </c>
    </row>
    <row r="220" spans="1:7" x14ac:dyDescent="0.25">
      <c r="A220" s="23" t="s">
        <v>1064</v>
      </c>
      <c r="B220" s="112"/>
      <c r="C220" s="108"/>
      <c r="D220" s="118"/>
      <c r="E220" s="37"/>
      <c r="F220" s="90" t="str">
        <f t="shared" si="3"/>
        <v/>
      </c>
      <c r="G220" s="90" t="str">
        <f t="shared" si="4"/>
        <v/>
      </c>
    </row>
    <row r="221" spans="1:7" x14ac:dyDescent="0.25">
      <c r="A221" s="23" t="s">
        <v>1065</v>
      </c>
      <c r="B221" s="112"/>
      <c r="C221" s="108"/>
      <c r="D221" s="118"/>
      <c r="E221" s="37"/>
      <c r="F221" s="90" t="str">
        <f t="shared" si="3"/>
        <v/>
      </c>
      <c r="G221" s="90" t="str">
        <f t="shared" si="4"/>
        <v/>
      </c>
    </row>
    <row r="222" spans="1:7" x14ac:dyDescent="0.25">
      <c r="A222" s="23" t="s">
        <v>1066</v>
      </c>
      <c r="B222" s="112"/>
      <c r="C222" s="108"/>
      <c r="D222" s="118"/>
      <c r="E222" s="37"/>
      <c r="F222" s="90" t="str">
        <f t="shared" si="3"/>
        <v/>
      </c>
      <c r="G222" s="90" t="str">
        <f t="shared" si="4"/>
        <v/>
      </c>
    </row>
    <row r="223" spans="1:7" x14ac:dyDescent="0.25">
      <c r="A223" s="23" t="s">
        <v>1067</v>
      </c>
      <c r="B223" s="112"/>
      <c r="C223" s="108"/>
      <c r="D223" s="118"/>
      <c r="E223" s="40"/>
      <c r="F223" s="90" t="str">
        <f t="shared" si="3"/>
        <v/>
      </c>
      <c r="G223" s="90" t="str">
        <f t="shared" si="4"/>
        <v/>
      </c>
    </row>
    <row r="224" spans="1:7" x14ac:dyDescent="0.25">
      <c r="A224" s="23" t="s">
        <v>1068</v>
      </c>
      <c r="B224" s="112"/>
      <c r="C224" s="108"/>
      <c r="D224" s="118"/>
      <c r="E224" s="40"/>
      <c r="F224" s="90" t="str">
        <f t="shared" si="3"/>
        <v/>
      </c>
      <c r="G224" s="90" t="str">
        <f t="shared" si="4"/>
        <v/>
      </c>
    </row>
    <row r="225" spans="1:7" x14ac:dyDescent="0.25">
      <c r="A225" s="23" t="s">
        <v>1069</v>
      </c>
      <c r="B225" s="112"/>
      <c r="C225" s="108"/>
      <c r="D225" s="118"/>
      <c r="E225" s="40"/>
      <c r="F225" s="90" t="str">
        <f t="shared" si="3"/>
        <v/>
      </c>
      <c r="G225" s="90" t="str">
        <f t="shared" si="4"/>
        <v/>
      </c>
    </row>
    <row r="226" spans="1:7" x14ac:dyDescent="0.25">
      <c r="A226" s="23" t="s">
        <v>1070</v>
      </c>
      <c r="B226" s="112"/>
      <c r="C226" s="108"/>
      <c r="D226" s="118"/>
      <c r="E226" s="40"/>
      <c r="F226" s="90" t="str">
        <f t="shared" si="3"/>
        <v/>
      </c>
      <c r="G226" s="90" t="str">
        <f t="shared" si="4"/>
        <v/>
      </c>
    </row>
    <row r="227" spans="1:7" x14ac:dyDescent="0.25">
      <c r="A227" s="23" t="s">
        <v>1071</v>
      </c>
      <c r="B227" s="112"/>
      <c r="C227" s="108"/>
      <c r="D227" s="118"/>
      <c r="E227" s="40"/>
      <c r="F227" s="90" t="str">
        <f t="shared" si="3"/>
        <v/>
      </c>
      <c r="G227" s="90" t="str">
        <f t="shared" si="4"/>
        <v/>
      </c>
    </row>
    <row r="228" spans="1:7" x14ac:dyDescent="0.25">
      <c r="A228" s="23" t="s">
        <v>1072</v>
      </c>
      <c r="B228" s="112"/>
      <c r="C228" s="108"/>
      <c r="D228" s="118"/>
      <c r="E228" s="40"/>
      <c r="F228" s="90" t="str">
        <f t="shared" si="3"/>
        <v/>
      </c>
      <c r="G228" s="90" t="str">
        <f t="shared" si="4"/>
        <v/>
      </c>
    </row>
    <row r="229" spans="1:7" x14ac:dyDescent="0.25">
      <c r="A229" s="23" t="s">
        <v>1073</v>
      </c>
      <c r="B229" s="112"/>
      <c r="C229" s="108"/>
      <c r="D229" s="118"/>
      <c r="E229" s="23"/>
      <c r="F229" s="90" t="str">
        <f t="shared" si="3"/>
        <v/>
      </c>
      <c r="G229" s="90" t="str">
        <f t="shared" si="4"/>
        <v/>
      </c>
    </row>
    <row r="230" spans="1:7" x14ac:dyDescent="0.25">
      <c r="A230" s="23" t="s">
        <v>1074</v>
      </c>
      <c r="B230" s="112"/>
      <c r="C230" s="108"/>
      <c r="D230" s="118"/>
      <c r="E230" s="75"/>
      <c r="F230" s="90" t="str">
        <f t="shared" si="3"/>
        <v/>
      </c>
      <c r="G230" s="90" t="str">
        <f t="shared" si="4"/>
        <v/>
      </c>
    </row>
    <row r="231" spans="1:7" x14ac:dyDescent="0.25">
      <c r="A231" s="23" t="s">
        <v>1075</v>
      </c>
      <c r="B231" s="112"/>
      <c r="C231" s="108"/>
      <c r="D231" s="118"/>
      <c r="E231" s="75"/>
      <c r="F231" s="90" t="str">
        <f t="shared" si="3"/>
        <v/>
      </c>
      <c r="G231" s="90" t="str">
        <f t="shared" si="4"/>
        <v/>
      </c>
    </row>
    <row r="232" spans="1:7" x14ac:dyDescent="0.25">
      <c r="A232" s="23" t="s">
        <v>1076</v>
      </c>
      <c r="B232" s="112"/>
      <c r="C232" s="108"/>
      <c r="D232" s="118"/>
      <c r="E232" s="75"/>
      <c r="F232" s="90" t="str">
        <f t="shared" si="3"/>
        <v/>
      </c>
      <c r="G232" s="90" t="str">
        <f t="shared" si="4"/>
        <v/>
      </c>
    </row>
    <row r="233" spans="1:7" x14ac:dyDescent="0.25">
      <c r="A233" s="23" t="s">
        <v>1077</v>
      </c>
      <c r="B233" s="112"/>
      <c r="C233" s="108"/>
      <c r="D233" s="118"/>
      <c r="E233" s="75"/>
      <c r="F233" s="90" t="str">
        <f t="shared" si="3"/>
        <v/>
      </c>
      <c r="G233" s="90" t="str">
        <f t="shared" si="4"/>
        <v/>
      </c>
    </row>
    <row r="234" spans="1:7" x14ac:dyDescent="0.25">
      <c r="A234" s="23" t="s">
        <v>1078</v>
      </c>
      <c r="B234" s="112"/>
      <c r="C234" s="108"/>
      <c r="D234" s="118"/>
      <c r="E234" s="75"/>
      <c r="F234" s="90" t="str">
        <f t="shared" si="3"/>
        <v/>
      </c>
      <c r="G234" s="90" t="str">
        <f t="shared" si="4"/>
        <v/>
      </c>
    </row>
    <row r="235" spans="1:7" x14ac:dyDescent="0.25">
      <c r="A235" s="23" t="s">
        <v>1079</v>
      </c>
      <c r="B235" s="112"/>
      <c r="C235" s="108"/>
      <c r="D235" s="118"/>
      <c r="E235" s="75"/>
      <c r="F235" s="90" t="str">
        <f t="shared" si="3"/>
        <v/>
      </c>
      <c r="G235" s="90" t="str">
        <f t="shared" si="4"/>
        <v/>
      </c>
    </row>
    <row r="236" spans="1:7" x14ac:dyDescent="0.25">
      <c r="A236" s="23" t="s">
        <v>1080</v>
      </c>
      <c r="B236" s="112"/>
      <c r="C236" s="108"/>
      <c r="D236" s="118"/>
      <c r="E236" s="75"/>
      <c r="F236" s="90" t="str">
        <f t="shared" si="3"/>
        <v/>
      </c>
      <c r="G236" s="90" t="str">
        <f t="shared" si="4"/>
        <v/>
      </c>
    </row>
    <row r="237" spans="1:7" x14ac:dyDescent="0.25">
      <c r="A237" s="23" t="s">
        <v>1081</v>
      </c>
      <c r="B237" s="112"/>
      <c r="C237" s="108"/>
      <c r="D237" s="118"/>
      <c r="E237" s="75"/>
      <c r="F237" s="90" t="str">
        <f t="shared" si="3"/>
        <v/>
      </c>
      <c r="G237" s="90" t="str">
        <f t="shared" si="4"/>
        <v/>
      </c>
    </row>
    <row r="238" spans="1:7" x14ac:dyDescent="0.25">
      <c r="A238" s="23" t="s">
        <v>1082</v>
      </c>
      <c r="B238" s="49" t="s">
        <v>90</v>
      </c>
      <c r="C238" s="86">
        <f>SUM(C214:C237)</f>
        <v>50592.487717690005</v>
      </c>
      <c r="D238" s="47">
        <f>SUM(D214:D237)</f>
        <v>18734</v>
      </c>
      <c r="E238" s="75"/>
      <c r="F238" s="99">
        <f>SUM(F214:F237)</f>
        <v>1</v>
      </c>
      <c r="G238" s="99">
        <f>SUM(G214:G237)</f>
        <v>1</v>
      </c>
    </row>
    <row r="239" spans="1:7" x14ac:dyDescent="0.25">
      <c r="A239" s="42"/>
      <c r="B239" s="42" t="s">
        <v>628</v>
      </c>
      <c r="C239" s="42" t="s">
        <v>597</v>
      </c>
      <c r="D239" s="42" t="s">
        <v>598</v>
      </c>
      <c r="E239" s="42"/>
      <c r="F239" s="42" t="s">
        <v>431</v>
      </c>
      <c r="G239" s="42" t="s">
        <v>599</v>
      </c>
    </row>
    <row r="240" spans="1:7" x14ac:dyDescent="0.25">
      <c r="A240" s="23" t="s">
        <v>1083</v>
      </c>
      <c r="B240" s="23" t="s">
        <v>630</v>
      </c>
      <c r="C240" s="117">
        <v>0.60990837500878814</v>
      </c>
      <c r="D240" s="23"/>
      <c r="E240" s="23"/>
      <c r="F240" s="98"/>
      <c r="G240" s="98"/>
    </row>
    <row r="241" spans="1:7" x14ac:dyDescent="0.25">
      <c r="A241" s="23"/>
      <c r="B241" s="23"/>
      <c r="C241" s="23"/>
      <c r="D241" s="23"/>
      <c r="E241" s="23"/>
      <c r="F241" s="98"/>
      <c r="G241" s="98"/>
    </row>
    <row r="242" spans="1:7" x14ac:dyDescent="0.25">
      <c r="A242" s="23"/>
      <c r="B242" s="40" t="s">
        <v>631</v>
      </c>
      <c r="C242" s="23"/>
      <c r="D242" s="23"/>
      <c r="E242" s="23"/>
      <c r="F242" s="98"/>
      <c r="G242" s="98"/>
    </row>
    <row r="243" spans="1:7" x14ac:dyDescent="0.25">
      <c r="A243" s="23" t="s">
        <v>1084</v>
      </c>
      <c r="B243" s="23" t="s">
        <v>633</v>
      </c>
      <c r="C243" s="108">
        <v>5739.938427310004</v>
      </c>
      <c r="D243" s="118">
        <v>4061</v>
      </c>
      <c r="E243" s="23"/>
      <c r="F243" s="90">
        <f>IF($C$251=0,"",IF(C243="[for completion]","",IF(C243="","",C243/$C$251)))</f>
        <v>0.11345436222348476</v>
      </c>
      <c r="G243" s="90">
        <f>IF($D$251=0,"",IF(D243="[for completion]","",IF(D243="","",D243/$D$251)))</f>
        <v>0.21677164513718372</v>
      </c>
    </row>
    <row r="244" spans="1:7" x14ac:dyDescent="0.25">
      <c r="A244" s="23" t="s">
        <v>1085</v>
      </c>
      <c r="B244" s="23" t="s">
        <v>635</v>
      </c>
      <c r="C244" s="108">
        <v>5403.8972024700033</v>
      </c>
      <c r="D244" s="118">
        <v>2261</v>
      </c>
      <c r="E244" s="23"/>
      <c r="F244" s="90">
        <f t="shared" ref="F244:F250" si="5">IF($C$251=0,"",IF(C244="[for completion]","",IF(C244="","",C244/$C$251)))</f>
        <v>0.10681224518201535</v>
      </c>
      <c r="G244" s="90">
        <f t="shared" ref="G244:G250" si="6">IF($D$251=0,"",IF(D244="[for completion]","",IF(D244="","",D244/$D$251)))</f>
        <v>0.1206896551724138</v>
      </c>
    </row>
    <row r="245" spans="1:7" x14ac:dyDescent="0.25">
      <c r="A245" s="23" t="s">
        <v>1086</v>
      </c>
      <c r="B245" s="23" t="s">
        <v>637</v>
      </c>
      <c r="C245" s="108">
        <v>10072.982065929997</v>
      </c>
      <c r="D245" s="118">
        <v>3349</v>
      </c>
      <c r="E245" s="23"/>
      <c r="F245" s="90">
        <f t="shared" si="5"/>
        <v>0.19910035106670418</v>
      </c>
      <c r="G245" s="90">
        <f t="shared" si="6"/>
        <v>0.17876588021778583</v>
      </c>
    </row>
    <row r="246" spans="1:7" x14ac:dyDescent="0.25">
      <c r="A246" s="23" t="s">
        <v>1087</v>
      </c>
      <c r="B246" s="23" t="s">
        <v>639</v>
      </c>
      <c r="C246" s="108">
        <v>9254.1231348900019</v>
      </c>
      <c r="D246" s="118">
        <v>2929</v>
      </c>
      <c r="E246" s="23"/>
      <c r="F246" s="90">
        <f t="shared" si="5"/>
        <v>0.18291496529146239</v>
      </c>
      <c r="G246" s="90">
        <f t="shared" si="6"/>
        <v>0.15634674922600619</v>
      </c>
    </row>
    <row r="247" spans="1:7" x14ac:dyDescent="0.25">
      <c r="A247" s="23" t="s">
        <v>1088</v>
      </c>
      <c r="B247" s="23" t="s">
        <v>641</v>
      </c>
      <c r="C247" s="108">
        <v>20121.546887089982</v>
      </c>
      <c r="D247" s="118">
        <v>6134</v>
      </c>
      <c r="E247" s="23"/>
      <c r="F247" s="90">
        <f>IF($C$251=0,"",IF(C247="[for completion]","",IF(C247="","",C247/$C$251)))</f>
        <v>0.39771807623633326</v>
      </c>
      <c r="G247" s="90">
        <f t="shared" si="6"/>
        <v>0.32742607024661047</v>
      </c>
    </row>
    <row r="248" spans="1:7" x14ac:dyDescent="0.25">
      <c r="A248" s="23" t="s">
        <v>1089</v>
      </c>
      <c r="B248" s="23" t="s">
        <v>643</v>
      </c>
      <c r="C248" s="108"/>
      <c r="D248" s="118"/>
      <c r="E248" s="23"/>
      <c r="F248" s="90" t="str">
        <f t="shared" si="5"/>
        <v/>
      </c>
      <c r="G248" s="90" t="str">
        <f t="shared" si="6"/>
        <v/>
      </c>
    </row>
    <row r="249" spans="1:7" x14ac:dyDescent="0.25">
      <c r="A249" s="23" t="s">
        <v>1090</v>
      </c>
      <c r="B249" s="23" t="s">
        <v>645</v>
      </c>
      <c r="C249" s="108"/>
      <c r="D249" s="118"/>
      <c r="E249" s="23"/>
      <c r="F249" s="90" t="str">
        <f t="shared" si="5"/>
        <v/>
      </c>
      <c r="G249" s="90" t="str">
        <f t="shared" si="6"/>
        <v/>
      </c>
    </row>
    <row r="250" spans="1:7" x14ac:dyDescent="0.25">
      <c r="A250" s="23" t="s">
        <v>1091</v>
      </c>
      <c r="B250" s="23" t="s">
        <v>647</v>
      </c>
      <c r="C250" s="108"/>
      <c r="D250" s="118"/>
      <c r="E250" s="23"/>
      <c r="F250" s="90" t="str">
        <f t="shared" si="5"/>
        <v/>
      </c>
      <c r="G250" s="90" t="str">
        <f t="shared" si="6"/>
        <v/>
      </c>
    </row>
    <row r="251" spans="1:7" x14ac:dyDescent="0.25">
      <c r="A251" s="23" t="s">
        <v>1092</v>
      </c>
      <c r="B251" s="49" t="s">
        <v>90</v>
      </c>
      <c r="C251" s="84">
        <f>SUM(C243:C250)</f>
        <v>50592.48771768999</v>
      </c>
      <c r="D251" s="85">
        <f>SUM(D243:D250)</f>
        <v>18734</v>
      </c>
      <c r="E251" s="23"/>
      <c r="F251" s="99">
        <f>SUM(F240:F250)</f>
        <v>1</v>
      </c>
      <c r="G251" s="99">
        <f>SUM(G240:G250)</f>
        <v>1</v>
      </c>
    </row>
    <row r="252" spans="1:7" x14ac:dyDescent="0.25">
      <c r="A252" s="23" t="s">
        <v>1093</v>
      </c>
      <c r="B252" s="51" t="s">
        <v>650</v>
      </c>
      <c r="C252" s="108"/>
      <c r="D252" s="118"/>
      <c r="E252" s="23"/>
      <c r="F252" s="90" t="s">
        <v>896</v>
      </c>
      <c r="G252" s="90" t="s">
        <v>896</v>
      </c>
    </row>
    <row r="253" spans="1:7" x14ac:dyDescent="0.25">
      <c r="A253" s="23" t="s">
        <v>1094</v>
      </c>
      <c r="B253" s="51" t="s">
        <v>652</v>
      </c>
      <c r="C253" s="108"/>
      <c r="D253" s="118"/>
      <c r="E253" s="23"/>
      <c r="F253" s="90" t="s">
        <v>896</v>
      </c>
      <c r="G253" s="90" t="s">
        <v>896</v>
      </c>
    </row>
    <row r="254" spans="1:7" x14ac:dyDescent="0.25">
      <c r="A254" s="23" t="s">
        <v>1095</v>
      </c>
      <c r="B254" s="51" t="s">
        <v>654</v>
      </c>
      <c r="C254" s="108"/>
      <c r="D254" s="118"/>
      <c r="E254" s="23"/>
      <c r="F254" s="90" t="s">
        <v>896</v>
      </c>
      <c r="G254" s="90" t="s">
        <v>896</v>
      </c>
    </row>
    <row r="255" spans="1:7" x14ac:dyDescent="0.25">
      <c r="A255" s="23" t="s">
        <v>1096</v>
      </c>
      <c r="B255" s="51" t="s">
        <v>656</v>
      </c>
      <c r="C255" s="108"/>
      <c r="D255" s="118"/>
      <c r="E255" s="23"/>
      <c r="F255" s="90" t="s">
        <v>896</v>
      </c>
      <c r="G255" s="90" t="s">
        <v>896</v>
      </c>
    </row>
    <row r="256" spans="1:7" x14ac:dyDescent="0.25">
      <c r="A256" s="23" t="s">
        <v>1097</v>
      </c>
      <c r="B256" s="51" t="s">
        <v>658</v>
      </c>
      <c r="C256" s="108"/>
      <c r="D256" s="118"/>
      <c r="E256" s="23"/>
      <c r="F256" s="90" t="s">
        <v>896</v>
      </c>
      <c r="G256" s="90" t="s">
        <v>896</v>
      </c>
    </row>
    <row r="257" spans="1:7" x14ac:dyDescent="0.25">
      <c r="A257" s="23" t="s">
        <v>1098</v>
      </c>
      <c r="B257" s="51" t="s">
        <v>660</v>
      </c>
      <c r="C257" s="108"/>
      <c r="D257" s="118"/>
      <c r="E257" s="23"/>
      <c r="F257" s="90" t="s">
        <v>896</v>
      </c>
      <c r="G257" s="90" t="s">
        <v>896</v>
      </c>
    </row>
    <row r="258" spans="1:7" x14ac:dyDescent="0.25">
      <c r="A258" s="23" t="s">
        <v>1099</v>
      </c>
      <c r="B258" s="51"/>
      <c r="C258" s="23"/>
      <c r="D258" s="23"/>
      <c r="E258" s="23"/>
      <c r="F258" s="90"/>
      <c r="G258" s="90"/>
    </row>
    <row r="259" spans="1:7" x14ac:dyDescent="0.25">
      <c r="A259" s="23" t="s">
        <v>1100</v>
      </c>
      <c r="B259" s="51"/>
      <c r="C259" s="23"/>
      <c r="D259" s="23"/>
      <c r="E259" s="23"/>
      <c r="F259" s="90"/>
      <c r="G259" s="90"/>
    </row>
    <row r="260" spans="1:7" x14ac:dyDescent="0.25">
      <c r="A260" s="23" t="s">
        <v>1101</v>
      </c>
      <c r="B260" s="51"/>
      <c r="C260" s="23"/>
      <c r="D260" s="23"/>
      <c r="E260" s="23"/>
      <c r="F260" s="90"/>
      <c r="G260" s="90"/>
    </row>
    <row r="261" spans="1:7" x14ac:dyDescent="0.25">
      <c r="A261" s="42"/>
      <c r="B261" s="42" t="s">
        <v>664</v>
      </c>
      <c r="C261" s="42" t="s">
        <v>597</v>
      </c>
      <c r="D261" s="42" t="s">
        <v>598</v>
      </c>
      <c r="E261" s="42"/>
      <c r="F261" s="42" t="s">
        <v>431</v>
      </c>
      <c r="G261" s="42" t="s">
        <v>599</v>
      </c>
    </row>
    <row r="262" spans="1:7" x14ac:dyDescent="0.25">
      <c r="A262" s="23" t="s">
        <v>1102</v>
      </c>
      <c r="B262" s="23" t="s">
        <v>630</v>
      </c>
      <c r="C262" s="117">
        <v>0.53745704131167993</v>
      </c>
      <c r="D262" s="23"/>
      <c r="E262" s="23"/>
      <c r="F262" s="98"/>
      <c r="G262" s="98"/>
    </row>
    <row r="263" spans="1:7" x14ac:dyDescent="0.25">
      <c r="A263" s="23"/>
      <c r="B263" s="23"/>
      <c r="C263" s="23"/>
      <c r="D263" s="23"/>
      <c r="E263" s="23"/>
      <c r="F263" s="98"/>
      <c r="G263" s="98"/>
    </row>
    <row r="264" spans="1:7" x14ac:dyDescent="0.25">
      <c r="A264" s="23"/>
      <c r="B264" s="40" t="s">
        <v>631</v>
      </c>
      <c r="C264" s="23"/>
      <c r="D264" s="23"/>
      <c r="E264" s="23"/>
      <c r="F264" s="98"/>
      <c r="G264" s="98"/>
    </row>
    <row r="265" spans="1:7" x14ac:dyDescent="0.25">
      <c r="A265" s="23" t="s">
        <v>1103</v>
      </c>
      <c r="B265" s="23" t="s">
        <v>633</v>
      </c>
      <c r="C265" s="108">
        <v>11225.060683939997</v>
      </c>
      <c r="D265" s="118">
        <v>6800</v>
      </c>
      <c r="E265" s="23"/>
      <c r="F265" s="90">
        <f>IF($C$273=0,"",IF(C265="[for completion]","",IF(C265="","",C265/$C$273)))</f>
        <v>0.22187208398560493</v>
      </c>
      <c r="G265" s="90">
        <f>IF($D$273=0,"",IF(D265="[for completion]","",IF(D265="","",D265/$D$273)))</f>
        <v>0.36297640653357532</v>
      </c>
    </row>
    <row r="266" spans="1:7" x14ac:dyDescent="0.25">
      <c r="A266" s="23" t="s">
        <v>1104</v>
      </c>
      <c r="B266" s="23" t="s">
        <v>635</v>
      </c>
      <c r="C266" s="108">
        <v>7685.0976997999996</v>
      </c>
      <c r="D266" s="118">
        <v>2759</v>
      </c>
      <c r="E266" s="23"/>
      <c r="F266" s="90">
        <f t="shared" ref="F266:F272" si="7">IF($C$273=0,"",IF(C266="[for completion]","",IF(C266="","",C266/$C$273)))</f>
        <v>0.1519019531651308</v>
      </c>
      <c r="G266" s="90">
        <f t="shared" ref="G266:G272" si="8">IF($D$273=0,"",IF(D266="[for completion]","",IF(D266="","",D266/$D$273)))</f>
        <v>0.14727233906266682</v>
      </c>
    </row>
    <row r="267" spans="1:7" x14ac:dyDescent="0.25">
      <c r="A267" s="23" t="s">
        <v>1105</v>
      </c>
      <c r="B267" s="23" t="s">
        <v>637</v>
      </c>
      <c r="C267" s="108">
        <v>10403.395101850003</v>
      </c>
      <c r="D267" s="118">
        <v>3141</v>
      </c>
      <c r="E267" s="23"/>
      <c r="F267" s="90">
        <f t="shared" si="7"/>
        <v>0.20563122256216687</v>
      </c>
      <c r="G267" s="90">
        <f t="shared" si="8"/>
        <v>0.16766307248852355</v>
      </c>
    </row>
    <row r="268" spans="1:7" x14ac:dyDescent="0.25">
      <c r="A268" s="23" t="s">
        <v>1106</v>
      </c>
      <c r="B268" s="23" t="s">
        <v>639</v>
      </c>
      <c r="C268" s="108">
        <v>11378.338632949994</v>
      </c>
      <c r="D268" s="118">
        <v>3319</v>
      </c>
      <c r="E268" s="23"/>
      <c r="F268" s="90">
        <f t="shared" si="7"/>
        <v>0.22490174225948342</v>
      </c>
      <c r="G268" s="90">
        <f t="shared" si="8"/>
        <v>0.17716451371837302</v>
      </c>
    </row>
    <row r="269" spans="1:7" x14ac:dyDescent="0.25">
      <c r="A269" s="23" t="s">
        <v>1107</v>
      </c>
      <c r="B269" s="23" t="s">
        <v>641</v>
      </c>
      <c r="C269" s="108">
        <v>9446.836081149997</v>
      </c>
      <c r="D269" s="118">
        <v>2611</v>
      </c>
      <c r="E269" s="23"/>
      <c r="F269" s="90">
        <f t="shared" si="7"/>
        <v>0.18672408705940846</v>
      </c>
      <c r="G269" s="90">
        <f t="shared" si="8"/>
        <v>0.13937226433223018</v>
      </c>
    </row>
    <row r="270" spans="1:7" x14ac:dyDescent="0.25">
      <c r="A270" s="23" t="s">
        <v>1108</v>
      </c>
      <c r="B270" s="23" t="s">
        <v>643</v>
      </c>
      <c r="C270" s="108">
        <v>359.81579850000003</v>
      </c>
      <c r="D270" s="118">
        <v>85</v>
      </c>
      <c r="E270" s="23"/>
      <c r="F270" s="90">
        <f t="shared" si="7"/>
        <v>7.1120400425414973E-3</v>
      </c>
      <c r="G270" s="90">
        <f t="shared" si="8"/>
        <v>4.5372050816696917E-3</v>
      </c>
    </row>
    <row r="271" spans="1:7" x14ac:dyDescent="0.25">
      <c r="A271" s="23" t="s">
        <v>1109</v>
      </c>
      <c r="B271" s="23" t="s">
        <v>645</v>
      </c>
      <c r="C271" s="108">
        <v>70.817133499999997</v>
      </c>
      <c r="D271" s="118">
        <v>13</v>
      </c>
      <c r="E271" s="23"/>
      <c r="F271" s="90">
        <f t="shared" si="7"/>
        <v>1.3997559063544198E-3</v>
      </c>
      <c r="G271" s="90">
        <f t="shared" si="8"/>
        <v>6.9392548307889402E-4</v>
      </c>
    </row>
    <row r="272" spans="1:7" x14ac:dyDescent="0.25">
      <c r="A272" s="23" t="s">
        <v>1110</v>
      </c>
      <c r="B272" s="23" t="s">
        <v>647</v>
      </c>
      <c r="C272" s="108">
        <v>23.126586</v>
      </c>
      <c r="D272" s="118">
        <v>6</v>
      </c>
      <c r="E272" s="23"/>
      <c r="F272" s="90">
        <f t="shared" si="7"/>
        <v>4.5711501930974712E-4</v>
      </c>
      <c r="G272" s="90">
        <f t="shared" si="8"/>
        <v>3.2027329988256647E-4</v>
      </c>
    </row>
    <row r="273" spans="1:7" x14ac:dyDescent="0.25">
      <c r="A273" s="23" t="s">
        <v>1111</v>
      </c>
      <c r="B273" s="49" t="s">
        <v>90</v>
      </c>
      <c r="C273" s="84">
        <f>SUM(C265:C272)</f>
        <v>50592.487717689983</v>
      </c>
      <c r="D273" s="85">
        <f>SUM(D265:D272)</f>
        <v>18734</v>
      </c>
      <c r="E273" s="23"/>
      <c r="F273" s="99">
        <f>SUM(F265:F272)</f>
        <v>1.0000000000000002</v>
      </c>
      <c r="G273" s="99">
        <f>SUM(G265:G272)</f>
        <v>1</v>
      </c>
    </row>
    <row r="274" spans="1:7" x14ac:dyDescent="0.25">
      <c r="A274" s="23" t="s">
        <v>1112</v>
      </c>
      <c r="B274" s="51" t="s">
        <v>650</v>
      </c>
      <c r="C274" s="108"/>
      <c r="D274" s="118"/>
      <c r="E274" s="23"/>
      <c r="F274" s="90" t="s">
        <v>896</v>
      </c>
      <c r="G274" s="90" t="s">
        <v>896</v>
      </c>
    </row>
    <row r="275" spans="1:7" x14ac:dyDescent="0.25">
      <c r="A275" s="23" t="s">
        <v>1113</v>
      </c>
      <c r="B275" s="51" t="s">
        <v>652</v>
      </c>
      <c r="C275" s="108"/>
      <c r="D275" s="118"/>
      <c r="E275" s="23"/>
      <c r="F275" s="90" t="s">
        <v>896</v>
      </c>
      <c r="G275" s="90" t="s">
        <v>896</v>
      </c>
    </row>
    <row r="276" spans="1:7" x14ac:dyDescent="0.25">
      <c r="A276" s="23" t="s">
        <v>1114</v>
      </c>
      <c r="B276" s="51" t="s">
        <v>654</v>
      </c>
      <c r="C276" s="108"/>
      <c r="D276" s="118"/>
      <c r="E276" s="23"/>
      <c r="F276" s="90" t="s">
        <v>896</v>
      </c>
      <c r="G276" s="90" t="s">
        <v>896</v>
      </c>
    </row>
    <row r="277" spans="1:7" x14ac:dyDescent="0.25">
      <c r="A277" s="23" t="s">
        <v>1115</v>
      </c>
      <c r="B277" s="51" t="s">
        <v>656</v>
      </c>
      <c r="C277" s="108"/>
      <c r="D277" s="118"/>
      <c r="E277" s="23"/>
      <c r="F277" s="90" t="s">
        <v>896</v>
      </c>
      <c r="G277" s="90" t="s">
        <v>896</v>
      </c>
    </row>
    <row r="278" spans="1:7" x14ac:dyDescent="0.25">
      <c r="A278" s="23" t="s">
        <v>1116</v>
      </c>
      <c r="B278" s="51" t="s">
        <v>658</v>
      </c>
      <c r="C278" s="108"/>
      <c r="D278" s="118"/>
      <c r="E278" s="23"/>
      <c r="F278" s="90" t="s">
        <v>896</v>
      </c>
      <c r="G278" s="90" t="s">
        <v>896</v>
      </c>
    </row>
    <row r="279" spans="1:7" x14ac:dyDescent="0.25">
      <c r="A279" s="23" t="s">
        <v>1117</v>
      </c>
      <c r="B279" s="51" t="s">
        <v>660</v>
      </c>
      <c r="C279" s="108"/>
      <c r="D279" s="118"/>
      <c r="E279" s="23"/>
      <c r="F279" s="90" t="s">
        <v>896</v>
      </c>
      <c r="G279" s="90" t="s">
        <v>896</v>
      </c>
    </row>
    <row r="280" spans="1:7" x14ac:dyDescent="0.25">
      <c r="A280" s="23" t="s">
        <v>1118</v>
      </c>
      <c r="B280" s="51"/>
      <c r="C280" s="23"/>
      <c r="D280" s="23"/>
      <c r="E280" s="23"/>
      <c r="F280" s="48"/>
      <c r="G280" s="48"/>
    </row>
    <row r="281" spans="1:7" x14ac:dyDescent="0.25">
      <c r="A281" s="23" t="s">
        <v>1119</v>
      </c>
      <c r="B281" s="51"/>
      <c r="C281" s="23"/>
      <c r="D281" s="23"/>
      <c r="E281" s="23"/>
      <c r="F281" s="48"/>
      <c r="G281" s="48"/>
    </row>
    <row r="282" spans="1:7" x14ac:dyDescent="0.25">
      <c r="A282" s="23" t="s">
        <v>1120</v>
      </c>
      <c r="B282" s="51"/>
      <c r="C282" s="23"/>
      <c r="D282" s="23"/>
      <c r="E282" s="23"/>
      <c r="F282" s="48"/>
      <c r="G282" s="48"/>
    </row>
    <row r="283" spans="1:7" x14ac:dyDescent="0.25">
      <c r="A283" s="42"/>
      <c r="B283" s="42" t="s">
        <v>684</v>
      </c>
      <c r="C283" s="42" t="s">
        <v>431</v>
      </c>
      <c r="D283" s="42"/>
      <c r="E283" s="42"/>
      <c r="F283" s="42"/>
      <c r="G283" s="42"/>
    </row>
    <row r="284" spans="1:7" x14ac:dyDescent="0.25">
      <c r="A284" s="23" t="s">
        <v>1121</v>
      </c>
      <c r="B284" s="23" t="s">
        <v>686</v>
      </c>
      <c r="C284" s="117">
        <v>0.997</v>
      </c>
      <c r="D284" s="23"/>
      <c r="E284" s="75"/>
      <c r="F284" s="75"/>
      <c r="G284" s="75"/>
    </row>
    <row r="285" spans="1:7" x14ac:dyDescent="0.25">
      <c r="A285" s="23" t="s">
        <v>1122</v>
      </c>
      <c r="B285" s="23" t="s">
        <v>688</v>
      </c>
      <c r="C285" s="117">
        <v>3.0000000000000001E-3</v>
      </c>
      <c r="D285" s="23"/>
      <c r="E285" s="75"/>
      <c r="F285" s="75"/>
      <c r="G285" s="21"/>
    </row>
    <row r="286" spans="1:7" x14ac:dyDescent="0.25">
      <c r="A286" s="23" t="s">
        <v>1123</v>
      </c>
      <c r="B286" s="23" t="s">
        <v>690</v>
      </c>
      <c r="C286" s="117"/>
      <c r="D286" s="23"/>
      <c r="E286" s="75"/>
      <c r="F286" s="75"/>
      <c r="G286" s="21"/>
    </row>
    <row r="287" spans="1:7" x14ac:dyDescent="0.25">
      <c r="A287" s="23" t="s">
        <v>1124</v>
      </c>
      <c r="B287" s="23" t="s">
        <v>1418</v>
      </c>
      <c r="C287" s="117"/>
      <c r="D287" s="23"/>
      <c r="E287" s="75"/>
      <c r="F287" s="75"/>
      <c r="G287" s="21"/>
    </row>
    <row r="288" spans="1:7" x14ac:dyDescent="0.25">
      <c r="A288" s="23" t="s">
        <v>1125</v>
      </c>
      <c r="B288" s="40" t="s">
        <v>774</v>
      </c>
      <c r="C288" s="117"/>
      <c r="D288" s="37"/>
      <c r="E288" s="37"/>
      <c r="F288" s="54"/>
      <c r="G288" s="54"/>
    </row>
    <row r="289" spans="1:7" x14ac:dyDescent="0.25">
      <c r="A289" s="23" t="s">
        <v>1419</v>
      </c>
      <c r="B289" s="23" t="s">
        <v>88</v>
      </c>
      <c r="C289" s="117"/>
      <c r="D289" s="23"/>
      <c r="E289" s="75"/>
      <c r="F289" s="75"/>
      <c r="G289" s="21"/>
    </row>
    <row r="290" spans="1:7" x14ac:dyDescent="0.25">
      <c r="A290" s="23" t="s">
        <v>1126</v>
      </c>
      <c r="B290" s="51" t="s">
        <v>694</v>
      </c>
      <c r="C290" s="119"/>
      <c r="D290" s="23"/>
      <c r="E290" s="75"/>
      <c r="F290" s="75"/>
      <c r="G290" s="21"/>
    </row>
    <row r="291" spans="1:7" x14ac:dyDescent="0.25">
      <c r="A291" s="23" t="s">
        <v>1127</v>
      </c>
      <c r="B291" s="51" t="s">
        <v>696</v>
      </c>
      <c r="C291" s="117"/>
      <c r="D291" s="23"/>
      <c r="E291" s="75"/>
      <c r="F291" s="75"/>
      <c r="G291" s="21"/>
    </row>
    <row r="292" spans="1:7" x14ac:dyDescent="0.25">
      <c r="A292" s="23" t="s">
        <v>1128</v>
      </c>
      <c r="B292" s="51" t="s">
        <v>698</v>
      </c>
      <c r="C292" s="117"/>
      <c r="D292" s="23"/>
      <c r="E292" s="75"/>
      <c r="F292" s="75"/>
      <c r="G292" s="21"/>
    </row>
    <row r="293" spans="1:7" x14ac:dyDescent="0.25">
      <c r="A293" s="23" t="s">
        <v>1129</v>
      </c>
      <c r="B293" s="51" t="s">
        <v>700</v>
      </c>
      <c r="C293" s="117"/>
      <c r="D293" s="23"/>
      <c r="E293" s="75"/>
      <c r="F293" s="75"/>
      <c r="G293" s="21"/>
    </row>
    <row r="294" spans="1:7" x14ac:dyDescent="0.25">
      <c r="A294" s="23" t="s">
        <v>1130</v>
      </c>
      <c r="B294" s="114" t="s">
        <v>92</v>
      </c>
      <c r="C294" s="117"/>
      <c r="D294" s="23"/>
      <c r="E294" s="75"/>
      <c r="F294" s="75"/>
      <c r="G294" s="21"/>
    </row>
    <row r="295" spans="1:7" x14ac:dyDescent="0.25">
      <c r="A295" s="23" t="s">
        <v>1131</v>
      </c>
      <c r="B295" s="114" t="s">
        <v>92</v>
      </c>
      <c r="C295" s="117"/>
      <c r="D295" s="23"/>
      <c r="E295" s="75"/>
      <c r="F295" s="75"/>
      <c r="G295" s="21"/>
    </row>
    <row r="296" spans="1:7" x14ac:dyDescent="0.25">
      <c r="A296" s="23" t="s">
        <v>1132</v>
      </c>
      <c r="B296" s="114" t="s">
        <v>92</v>
      </c>
      <c r="C296" s="117"/>
      <c r="D296" s="23"/>
      <c r="E296" s="75"/>
      <c r="F296" s="75"/>
      <c r="G296" s="21"/>
    </row>
    <row r="297" spans="1:7" x14ac:dyDescent="0.25">
      <c r="A297" s="23" t="s">
        <v>1133</v>
      </c>
      <c r="B297" s="114" t="s">
        <v>92</v>
      </c>
      <c r="C297" s="117"/>
      <c r="D297" s="23"/>
      <c r="E297" s="75"/>
      <c r="F297" s="75"/>
      <c r="G297" s="21"/>
    </row>
    <row r="298" spans="1:7" x14ac:dyDescent="0.25">
      <c r="A298" s="23" t="s">
        <v>1134</v>
      </c>
      <c r="B298" s="114" t="s">
        <v>92</v>
      </c>
      <c r="C298" s="117"/>
      <c r="D298" s="23"/>
      <c r="E298" s="75"/>
      <c r="F298" s="75"/>
      <c r="G298" s="21"/>
    </row>
    <row r="299" spans="1:7" x14ac:dyDescent="0.25">
      <c r="A299" s="23" t="s">
        <v>1135</v>
      </c>
      <c r="B299" s="114" t="s">
        <v>92</v>
      </c>
      <c r="C299" s="117"/>
      <c r="D299" s="23"/>
      <c r="E299" s="75"/>
      <c r="F299" s="75"/>
      <c r="G299" s="21"/>
    </row>
    <row r="300" spans="1:7" x14ac:dyDescent="0.25">
      <c r="A300" s="42"/>
      <c r="B300" s="42" t="s">
        <v>706</v>
      </c>
      <c r="C300" s="42" t="s">
        <v>431</v>
      </c>
      <c r="D300" s="42"/>
      <c r="E300" s="42"/>
      <c r="F300" s="42"/>
      <c r="G300" s="42"/>
    </row>
    <row r="301" spans="1:7" x14ac:dyDescent="0.25">
      <c r="A301" s="23" t="s">
        <v>1136</v>
      </c>
      <c r="B301" s="23" t="s">
        <v>775</v>
      </c>
      <c r="C301" s="117">
        <v>1</v>
      </c>
      <c r="D301" s="23"/>
      <c r="E301" s="21"/>
      <c r="F301" s="21"/>
      <c r="G301" s="21"/>
    </row>
    <row r="302" spans="1:7" x14ac:dyDescent="0.25">
      <c r="A302" s="23" t="s">
        <v>1137</v>
      </c>
      <c r="B302" s="23" t="s">
        <v>708</v>
      </c>
      <c r="C302" s="117"/>
      <c r="D302" s="23"/>
      <c r="E302" s="21"/>
      <c r="F302" s="21"/>
      <c r="G302" s="21"/>
    </row>
    <row r="303" spans="1:7" x14ac:dyDescent="0.25">
      <c r="A303" s="23" t="s">
        <v>1138</v>
      </c>
      <c r="B303" s="23" t="s">
        <v>88</v>
      </c>
      <c r="C303" s="117"/>
      <c r="D303" s="23"/>
      <c r="E303" s="21"/>
      <c r="F303" s="21"/>
      <c r="G303" s="21"/>
    </row>
    <row r="304" spans="1:7" x14ac:dyDescent="0.25">
      <c r="A304" s="23" t="s">
        <v>1139</v>
      </c>
      <c r="B304" s="23"/>
      <c r="C304" s="81"/>
      <c r="D304" s="23"/>
      <c r="E304" s="21"/>
      <c r="F304" s="21"/>
      <c r="G304" s="21"/>
    </row>
    <row r="305" spans="1:7" x14ac:dyDescent="0.25">
      <c r="A305" s="23" t="s">
        <v>1140</v>
      </c>
      <c r="B305" s="23"/>
      <c r="C305" s="81"/>
      <c r="D305" s="23"/>
      <c r="E305" s="21"/>
      <c r="F305" s="21"/>
      <c r="G305" s="21"/>
    </row>
    <row r="306" spans="1:7" x14ac:dyDescent="0.25">
      <c r="A306" s="23" t="s">
        <v>1141</v>
      </c>
      <c r="B306" s="23"/>
      <c r="C306" s="81"/>
      <c r="D306" s="23"/>
      <c r="E306" s="21"/>
      <c r="F306" s="21"/>
      <c r="G306" s="21"/>
    </row>
    <row r="307" spans="1:7" x14ac:dyDescent="0.25">
      <c r="A307" s="42"/>
      <c r="B307" s="42" t="s">
        <v>1341</v>
      </c>
      <c r="C307" s="42" t="s">
        <v>59</v>
      </c>
      <c r="D307" s="42" t="s">
        <v>883</v>
      </c>
      <c r="E307" s="42"/>
      <c r="F307" s="42" t="s">
        <v>431</v>
      </c>
      <c r="G307" s="42" t="s">
        <v>1142</v>
      </c>
    </row>
    <row r="308" spans="1:7" x14ac:dyDescent="0.25">
      <c r="A308" s="23" t="s">
        <v>1143</v>
      </c>
      <c r="B308" s="112" t="s">
        <v>2052</v>
      </c>
      <c r="C308" s="108">
        <v>3561.3949660699991</v>
      </c>
      <c r="D308" s="118">
        <v>1242</v>
      </c>
      <c r="E308" s="29"/>
      <c r="F308" s="90">
        <f>IF($C$326=0,"",IF(C308="[for completion]","",IF(C308="","",C308/$C$326)))</f>
        <v>7.0393750667942193E-2</v>
      </c>
      <c r="G308" s="90">
        <f>IF($D$326=0,"",IF(D308="[for completion]","",IF(D308="","",D308/$D$326)))</f>
        <v>6.6296573075691256E-2</v>
      </c>
    </row>
    <row r="309" spans="1:7" x14ac:dyDescent="0.25">
      <c r="A309" s="23" t="s">
        <v>1144</v>
      </c>
      <c r="B309" s="112" t="s">
        <v>2053</v>
      </c>
      <c r="C309" s="108">
        <v>18252.562335969982</v>
      </c>
      <c r="D309" s="118">
        <v>6040</v>
      </c>
      <c r="E309" s="29"/>
      <c r="F309" s="90">
        <f t="shared" ref="F309:F325" si="9">IF($C$326=0,"",IF(C309="[for completion]","",IF(C309="","",C309/$C$326)))</f>
        <v>0.36077613810612924</v>
      </c>
      <c r="G309" s="90">
        <f t="shared" ref="G309:G325" si="10">IF($D$326=0,"",IF(D309="[for completion]","",IF(D309="","",D309/$D$326)))</f>
        <v>0.32240845521511691</v>
      </c>
    </row>
    <row r="310" spans="1:7" x14ac:dyDescent="0.25">
      <c r="A310" s="23" t="s">
        <v>1145</v>
      </c>
      <c r="B310" s="112"/>
      <c r="C310" s="108"/>
      <c r="D310" s="118"/>
      <c r="E310" s="29"/>
      <c r="F310" s="90" t="str">
        <f t="shared" si="9"/>
        <v/>
      </c>
      <c r="G310" s="90" t="str">
        <f t="shared" si="10"/>
        <v/>
      </c>
    </row>
    <row r="311" spans="1:7" x14ac:dyDescent="0.25">
      <c r="A311" s="23" t="s">
        <v>1146</v>
      </c>
      <c r="B311" s="112"/>
      <c r="C311" s="108"/>
      <c r="D311" s="118"/>
      <c r="E311" s="29"/>
      <c r="F311" s="90" t="str">
        <f t="shared" si="9"/>
        <v/>
      </c>
      <c r="G311" s="90" t="str">
        <f t="shared" si="10"/>
        <v/>
      </c>
    </row>
    <row r="312" spans="1:7" x14ac:dyDescent="0.25">
      <c r="A312" s="23" t="s">
        <v>1147</v>
      </c>
      <c r="B312" s="112"/>
      <c r="C312" s="108"/>
      <c r="D312" s="118"/>
      <c r="E312" s="29"/>
      <c r="F312" s="90" t="str">
        <f t="shared" si="9"/>
        <v/>
      </c>
      <c r="G312" s="90" t="str">
        <f t="shared" si="10"/>
        <v/>
      </c>
    </row>
    <row r="313" spans="1:7" x14ac:dyDescent="0.25">
      <c r="A313" s="23" t="s">
        <v>1148</v>
      </c>
      <c r="B313" s="112"/>
      <c r="C313" s="108"/>
      <c r="D313" s="118"/>
      <c r="E313" s="29"/>
      <c r="F313" s="90" t="str">
        <f t="shared" si="9"/>
        <v/>
      </c>
      <c r="G313" s="90" t="str">
        <f t="shared" si="10"/>
        <v/>
      </c>
    </row>
    <row r="314" spans="1:7" x14ac:dyDescent="0.25">
      <c r="A314" s="23" t="s">
        <v>1149</v>
      </c>
      <c r="B314" s="112"/>
      <c r="C314" s="108"/>
      <c r="D314" s="118"/>
      <c r="E314" s="29"/>
      <c r="F314" s="90" t="str">
        <f>IF($C$326=0,"",IF(C314="[for completion]","",IF(C314="","",C314/$C$326)))</f>
        <v/>
      </c>
      <c r="G314" s="90" t="str">
        <f t="shared" si="10"/>
        <v/>
      </c>
    </row>
    <row r="315" spans="1:7" x14ac:dyDescent="0.25">
      <c r="A315" s="23" t="s">
        <v>1150</v>
      </c>
      <c r="B315" s="112"/>
      <c r="C315" s="108"/>
      <c r="D315" s="118"/>
      <c r="E315" s="29"/>
      <c r="F315" s="90" t="str">
        <f t="shared" si="9"/>
        <v/>
      </c>
      <c r="G315" s="90" t="str">
        <f t="shared" si="10"/>
        <v/>
      </c>
    </row>
    <row r="316" spans="1:7" x14ac:dyDescent="0.25">
      <c r="A316" s="23" t="s">
        <v>1151</v>
      </c>
      <c r="B316" s="112"/>
      <c r="C316" s="108"/>
      <c r="D316" s="118"/>
      <c r="E316" s="29"/>
      <c r="F316" s="90" t="str">
        <f t="shared" si="9"/>
        <v/>
      </c>
      <c r="G316" s="90" t="str">
        <f t="shared" si="10"/>
        <v/>
      </c>
    </row>
    <row r="317" spans="1:7" x14ac:dyDescent="0.25">
      <c r="A317" s="23" t="s">
        <v>1152</v>
      </c>
      <c r="B317" s="112"/>
      <c r="C317" s="108"/>
      <c r="D317" s="118"/>
      <c r="E317" s="29"/>
      <c r="F317" s="90" t="str">
        <f t="shared" si="9"/>
        <v/>
      </c>
      <c r="G317" s="90" t="str">
        <f>IF($D$326=0,"",IF(D317="[for completion]","",IF(D317="","",D317/$D$326)))</f>
        <v/>
      </c>
    </row>
    <row r="318" spans="1:7" x14ac:dyDescent="0.25">
      <c r="A318" s="23" t="s">
        <v>1153</v>
      </c>
      <c r="B318" s="112"/>
      <c r="C318" s="108"/>
      <c r="D318" s="118"/>
      <c r="E318" s="29"/>
      <c r="F318" s="90" t="str">
        <f t="shared" si="9"/>
        <v/>
      </c>
      <c r="G318" s="90" t="str">
        <f t="shared" si="10"/>
        <v/>
      </c>
    </row>
    <row r="319" spans="1:7" x14ac:dyDescent="0.25">
      <c r="A319" s="23" t="s">
        <v>1154</v>
      </c>
      <c r="B319" s="112"/>
      <c r="C319" s="108"/>
      <c r="D319" s="118"/>
      <c r="E319" s="29"/>
      <c r="F319" s="90" t="str">
        <f t="shared" si="9"/>
        <v/>
      </c>
      <c r="G319" s="90" t="str">
        <f t="shared" si="10"/>
        <v/>
      </c>
    </row>
    <row r="320" spans="1:7" x14ac:dyDescent="0.25">
      <c r="A320" s="23" t="s">
        <v>1155</v>
      </c>
      <c r="B320" s="112"/>
      <c r="C320" s="108"/>
      <c r="D320" s="118"/>
      <c r="E320" s="29"/>
      <c r="F320" s="90" t="str">
        <f t="shared" si="9"/>
        <v/>
      </c>
      <c r="G320" s="90" t="str">
        <f t="shared" si="10"/>
        <v/>
      </c>
    </row>
    <row r="321" spans="1:7" x14ac:dyDescent="0.25">
      <c r="A321" s="23" t="s">
        <v>1156</v>
      </c>
      <c r="B321" s="112"/>
      <c r="C321" s="108"/>
      <c r="D321" s="118"/>
      <c r="E321" s="29"/>
      <c r="F321" s="90" t="str">
        <f t="shared" si="9"/>
        <v/>
      </c>
      <c r="G321" s="90" t="str">
        <f t="shared" si="10"/>
        <v/>
      </c>
    </row>
    <row r="322" spans="1:7" x14ac:dyDescent="0.25">
      <c r="A322" s="23" t="s">
        <v>1157</v>
      </c>
      <c r="B322" s="112"/>
      <c r="C322" s="108"/>
      <c r="D322" s="118"/>
      <c r="E322" s="29"/>
      <c r="F322" s="90" t="str">
        <f t="shared" si="9"/>
        <v/>
      </c>
      <c r="G322" s="90" t="str">
        <f t="shared" si="10"/>
        <v/>
      </c>
    </row>
    <row r="323" spans="1:7" x14ac:dyDescent="0.25">
      <c r="A323" s="23" t="s">
        <v>1158</v>
      </c>
      <c r="B323" s="112"/>
      <c r="C323" s="108"/>
      <c r="D323" s="118"/>
      <c r="E323" s="29"/>
      <c r="F323" s="90" t="str">
        <f t="shared" si="9"/>
        <v/>
      </c>
      <c r="G323" s="90" t="str">
        <f t="shared" si="10"/>
        <v/>
      </c>
    </row>
    <row r="324" spans="1:7" x14ac:dyDescent="0.25">
      <c r="A324" s="23" t="s">
        <v>1159</v>
      </c>
      <c r="B324" s="112"/>
      <c r="C324" s="108"/>
      <c r="D324" s="118"/>
      <c r="E324" s="29"/>
      <c r="F324" s="90" t="str">
        <f t="shared" si="9"/>
        <v/>
      </c>
      <c r="G324" s="90" t="str">
        <f t="shared" si="10"/>
        <v/>
      </c>
    </row>
    <row r="325" spans="1:7" x14ac:dyDescent="0.25">
      <c r="A325" s="23" t="s">
        <v>1160</v>
      </c>
      <c r="B325" s="40" t="s">
        <v>1276</v>
      </c>
      <c r="C325" s="108">
        <v>28778.530415650035</v>
      </c>
      <c r="D325" s="118">
        <v>11452</v>
      </c>
      <c r="E325" s="29"/>
      <c r="F325" s="90">
        <f t="shared" si="9"/>
        <v>0.56883011122592853</v>
      </c>
      <c r="G325" s="90">
        <f t="shared" si="10"/>
        <v>0.61129497170919189</v>
      </c>
    </row>
    <row r="326" spans="1:7" x14ac:dyDescent="0.25">
      <c r="A326" s="23" t="s">
        <v>1161</v>
      </c>
      <c r="B326" s="40" t="s">
        <v>90</v>
      </c>
      <c r="C326" s="84">
        <f>SUM(C308:C325)</f>
        <v>50592.487717690019</v>
      </c>
      <c r="D326" s="85">
        <f>SUM(D308:D325)</f>
        <v>18734</v>
      </c>
      <c r="E326" s="29"/>
      <c r="F326" s="99">
        <f>SUM(F308:F325)</f>
        <v>1</v>
      </c>
      <c r="G326" s="99">
        <f>SUM(G308:G325)</f>
        <v>1</v>
      </c>
    </row>
    <row r="327" spans="1:7" x14ac:dyDescent="0.25">
      <c r="A327" s="23" t="s">
        <v>1162</v>
      </c>
      <c r="B327" s="40"/>
      <c r="C327" s="23"/>
      <c r="D327" s="23"/>
      <c r="E327" s="29"/>
      <c r="F327" s="29"/>
      <c r="G327" s="29"/>
    </row>
    <row r="328" spans="1:7" x14ac:dyDescent="0.25">
      <c r="A328" s="23" t="s">
        <v>1163</v>
      </c>
      <c r="B328" s="40"/>
      <c r="C328" s="23"/>
      <c r="D328" s="23"/>
      <c r="E328" s="29"/>
      <c r="F328" s="29"/>
      <c r="G328" s="29"/>
    </row>
    <row r="329" spans="1:7" x14ac:dyDescent="0.25">
      <c r="A329" s="23" t="s">
        <v>1164</v>
      </c>
      <c r="B329" s="40"/>
      <c r="C329" s="23"/>
      <c r="D329" s="23"/>
      <c r="E329" s="29"/>
      <c r="F329" s="29"/>
      <c r="G329" s="29"/>
    </row>
    <row r="330" spans="1:7" x14ac:dyDescent="0.25">
      <c r="A330" s="42"/>
      <c r="B330" s="42" t="s">
        <v>1813</v>
      </c>
      <c r="C330" s="42" t="s">
        <v>59</v>
      </c>
      <c r="D330" s="42" t="s">
        <v>883</v>
      </c>
      <c r="E330" s="42"/>
      <c r="F330" s="42" t="s">
        <v>431</v>
      </c>
      <c r="G330" s="42" t="s">
        <v>1142</v>
      </c>
    </row>
    <row r="331" spans="1:7" x14ac:dyDescent="0.25">
      <c r="A331" s="23" t="s">
        <v>1165</v>
      </c>
      <c r="B331" s="112">
        <v>92</v>
      </c>
      <c r="C331" s="108">
        <v>10186.497460940003</v>
      </c>
      <c r="D331" s="118">
        <v>4279</v>
      </c>
      <c r="E331" s="29"/>
      <c r="F331" s="90">
        <f>IF($C$349=0,"",IF(C331="[for completion]","",IF(C331="","",C331/$C$349)))</f>
        <v>0.20134407143174007</v>
      </c>
      <c r="G331" s="90">
        <f>IF($D$349=0,"",IF(D331="[for completion]","",IF(D331="","",D331/$D$349)))</f>
        <v>0.22840824169958365</v>
      </c>
    </row>
    <row r="332" spans="1:7" x14ac:dyDescent="0.25">
      <c r="A332" s="23" t="s">
        <v>1166</v>
      </c>
      <c r="B332" s="112">
        <v>107</v>
      </c>
      <c r="C332" s="108">
        <v>17110.908624289961</v>
      </c>
      <c r="D332" s="118">
        <v>4833</v>
      </c>
      <c r="E332" s="29"/>
      <c r="F332" s="90">
        <f t="shared" ref="F332:F348" si="11">IF($C$349=0,"",IF(C332="[for completion]","",IF(C332="","",C332/$C$349)))</f>
        <v>0.33821046159600149</v>
      </c>
      <c r="G332" s="90">
        <f t="shared" ref="G332:G348" si="12">IF($D$349=0,"",IF(D332="[for completion]","",IF(D332="","",D332/$D$349)))</f>
        <v>0.25798014305540728</v>
      </c>
    </row>
    <row r="333" spans="1:7" x14ac:dyDescent="0.25">
      <c r="A333" s="23" t="s">
        <v>1167</v>
      </c>
      <c r="B333" s="112">
        <v>110</v>
      </c>
      <c r="C333" s="108">
        <v>9265.1795143199997</v>
      </c>
      <c r="D333" s="118">
        <v>4531</v>
      </c>
      <c r="E333" s="29"/>
      <c r="F333" s="90">
        <f t="shared" si="11"/>
        <v>0.1831335032588321</v>
      </c>
      <c r="G333" s="90">
        <f t="shared" si="12"/>
        <v>0.24185972029465144</v>
      </c>
    </row>
    <row r="334" spans="1:7" x14ac:dyDescent="0.25">
      <c r="A334" s="23" t="s">
        <v>1168</v>
      </c>
      <c r="B334" s="112">
        <v>126</v>
      </c>
      <c r="C334" s="108">
        <v>14029.902118140013</v>
      </c>
      <c r="D334" s="118">
        <v>5091</v>
      </c>
      <c r="E334" s="29"/>
      <c r="F334" s="90">
        <f t="shared" si="11"/>
        <v>0.27731196371342637</v>
      </c>
      <c r="G334" s="90">
        <f t="shared" si="12"/>
        <v>0.27175189495035762</v>
      </c>
    </row>
    <row r="335" spans="1:7" x14ac:dyDescent="0.25">
      <c r="A335" s="23" t="s">
        <v>1169</v>
      </c>
      <c r="B335" s="112"/>
      <c r="C335" s="108"/>
      <c r="D335" s="118"/>
      <c r="E335" s="29"/>
      <c r="F335" s="90" t="str">
        <f t="shared" si="11"/>
        <v/>
      </c>
      <c r="G335" s="90" t="str">
        <f t="shared" si="12"/>
        <v/>
      </c>
    </row>
    <row r="336" spans="1:7" x14ac:dyDescent="0.25">
      <c r="A336" s="23" t="s">
        <v>1170</v>
      </c>
      <c r="B336" s="112"/>
      <c r="C336" s="108"/>
      <c r="D336" s="118"/>
      <c r="E336" s="29"/>
      <c r="F336" s="90" t="str">
        <f t="shared" si="11"/>
        <v/>
      </c>
      <c r="G336" s="90" t="str">
        <f t="shared" si="12"/>
        <v/>
      </c>
    </row>
    <row r="337" spans="1:7" x14ac:dyDescent="0.25">
      <c r="A337" s="23" t="s">
        <v>1171</v>
      </c>
      <c r="B337" s="112"/>
      <c r="C337" s="108"/>
      <c r="D337" s="118"/>
      <c r="E337" s="29"/>
      <c r="F337" s="90" t="str">
        <f t="shared" si="11"/>
        <v/>
      </c>
      <c r="G337" s="90" t="str">
        <f t="shared" si="12"/>
        <v/>
      </c>
    </row>
    <row r="338" spans="1:7" x14ac:dyDescent="0.25">
      <c r="A338" s="23" t="s">
        <v>1172</v>
      </c>
      <c r="B338" s="112"/>
      <c r="C338" s="108"/>
      <c r="D338" s="118"/>
      <c r="E338" s="29"/>
      <c r="F338" s="90" t="str">
        <f t="shared" si="11"/>
        <v/>
      </c>
      <c r="G338" s="90" t="str">
        <f t="shared" si="12"/>
        <v/>
      </c>
    </row>
    <row r="339" spans="1:7" x14ac:dyDescent="0.25">
      <c r="A339" s="23" t="s">
        <v>1173</v>
      </c>
      <c r="B339" s="112"/>
      <c r="C339" s="108"/>
      <c r="D339" s="118"/>
      <c r="E339" s="29"/>
      <c r="F339" s="90" t="str">
        <f t="shared" si="11"/>
        <v/>
      </c>
      <c r="G339" s="90" t="str">
        <f t="shared" si="12"/>
        <v/>
      </c>
    </row>
    <row r="340" spans="1:7" x14ac:dyDescent="0.25">
      <c r="A340" s="23" t="s">
        <v>1174</v>
      </c>
      <c r="B340" s="112"/>
      <c r="C340" s="108"/>
      <c r="D340" s="118"/>
      <c r="E340" s="29"/>
      <c r="F340" s="90" t="str">
        <f t="shared" si="11"/>
        <v/>
      </c>
      <c r="G340" s="90" t="str">
        <f t="shared" si="12"/>
        <v/>
      </c>
    </row>
    <row r="341" spans="1:7" x14ac:dyDescent="0.25">
      <c r="A341" s="23" t="s">
        <v>1328</v>
      </c>
      <c r="B341" s="112"/>
      <c r="C341" s="108"/>
      <c r="D341" s="118"/>
      <c r="E341" s="29"/>
      <c r="F341" s="90" t="str">
        <f t="shared" si="11"/>
        <v/>
      </c>
      <c r="G341" s="90" t="str">
        <f t="shared" si="12"/>
        <v/>
      </c>
    </row>
    <row r="342" spans="1:7" x14ac:dyDescent="0.25">
      <c r="A342" s="23" t="s">
        <v>1342</v>
      </c>
      <c r="B342" s="112"/>
      <c r="C342" s="108"/>
      <c r="D342" s="118"/>
      <c r="E342" s="29"/>
      <c r="F342" s="90" t="str">
        <f t="shared" si="11"/>
        <v/>
      </c>
      <c r="G342" s="90" t="str">
        <f>IF($D$349=0,"",IF(D342="[for completion]","",IF(D342="","",D342/$D$349)))</f>
        <v/>
      </c>
    </row>
    <row r="343" spans="1:7" x14ac:dyDescent="0.25">
      <c r="A343" s="23" t="s">
        <v>1343</v>
      </c>
      <c r="B343" s="112"/>
      <c r="C343" s="108"/>
      <c r="D343" s="118"/>
      <c r="E343" s="29"/>
      <c r="F343" s="90" t="str">
        <f t="shared" si="11"/>
        <v/>
      </c>
      <c r="G343" s="90" t="str">
        <f t="shared" si="12"/>
        <v/>
      </c>
    </row>
    <row r="344" spans="1:7" x14ac:dyDescent="0.25">
      <c r="A344" s="23" t="s">
        <v>1344</v>
      </c>
      <c r="B344" s="112"/>
      <c r="C344" s="108"/>
      <c r="D344" s="118"/>
      <c r="E344" s="29"/>
      <c r="F344" s="90" t="str">
        <f t="shared" si="11"/>
        <v/>
      </c>
      <c r="G344" s="90" t="str">
        <f t="shared" si="12"/>
        <v/>
      </c>
    </row>
    <row r="345" spans="1:7" x14ac:dyDescent="0.25">
      <c r="A345" s="23" t="s">
        <v>1345</v>
      </c>
      <c r="B345" s="112"/>
      <c r="C345" s="108"/>
      <c r="D345" s="118"/>
      <c r="E345" s="29"/>
      <c r="F345" s="90" t="str">
        <f t="shared" si="11"/>
        <v/>
      </c>
      <c r="G345" s="90" t="str">
        <f t="shared" si="12"/>
        <v/>
      </c>
    </row>
    <row r="346" spans="1:7" x14ac:dyDescent="0.25">
      <c r="A346" s="23" t="s">
        <v>1346</v>
      </c>
      <c r="B346" s="112"/>
      <c r="C346" s="108"/>
      <c r="D346" s="118"/>
      <c r="E346" s="29"/>
      <c r="F346" s="90" t="str">
        <f>IF($C$349=0,"",IF(C346="[for completion]","",IF(C346="","",C346/$C$349)))</f>
        <v/>
      </c>
      <c r="G346" s="90" t="str">
        <f t="shared" si="12"/>
        <v/>
      </c>
    </row>
    <row r="347" spans="1:7" x14ac:dyDescent="0.25">
      <c r="A347" s="23" t="s">
        <v>1347</v>
      </c>
      <c r="B347" s="112"/>
      <c r="C347" s="108"/>
      <c r="D347" s="118"/>
      <c r="E347" s="29"/>
      <c r="F347" s="90" t="str">
        <f t="shared" si="11"/>
        <v/>
      </c>
      <c r="G347" s="90" t="str">
        <f t="shared" si="12"/>
        <v/>
      </c>
    </row>
    <row r="348" spans="1:7" x14ac:dyDescent="0.25">
      <c r="A348" s="23" t="s">
        <v>1348</v>
      </c>
      <c r="B348" s="40" t="s">
        <v>1276</v>
      </c>
      <c r="C348" s="108">
        <v>0</v>
      </c>
      <c r="D348" s="118">
        <v>0</v>
      </c>
      <c r="E348" s="29"/>
      <c r="F348" s="90">
        <f t="shared" si="11"/>
        <v>0</v>
      </c>
      <c r="G348" s="90">
        <f t="shared" si="12"/>
        <v>0</v>
      </c>
    </row>
    <row r="349" spans="1:7" x14ac:dyDescent="0.25">
      <c r="A349" s="23" t="s">
        <v>1349</v>
      </c>
      <c r="B349" s="40" t="s">
        <v>90</v>
      </c>
      <c r="C349" s="84">
        <f>SUM(C331:C348)</f>
        <v>50592.487717689975</v>
      </c>
      <c r="D349" s="85">
        <f>SUM(D331:D348)</f>
        <v>18734</v>
      </c>
      <c r="E349" s="29"/>
      <c r="F349" s="99">
        <f>SUM(F331:F348)</f>
        <v>1</v>
      </c>
      <c r="G349" s="99">
        <f>SUM(G331:G348)</f>
        <v>1</v>
      </c>
    </row>
    <row r="350" spans="1:7" x14ac:dyDescent="0.25">
      <c r="A350" s="23" t="s">
        <v>1175</v>
      </c>
      <c r="B350" s="40"/>
      <c r="C350" s="23"/>
      <c r="D350" s="23"/>
      <c r="E350" s="29"/>
      <c r="F350" s="29"/>
      <c r="G350" s="29"/>
    </row>
    <row r="351" spans="1:7" x14ac:dyDescent="0.25">
      <c r="A351" s="23" t="s">
        <v>1350</v>
      </c>
      <c r="B351" s="40"/>
      <c r="C351" s="23"/>
      <c r="D351" s="23"/>
      <c r="E351" s="29"/>
      <c r="F351" s="29"/>
      <c r="G351" s="29"/>
    </row>
    <row r="352" spans="1:7" x14ac:dyDescent="0.25">
      <c r="A352" s="42"/>
      <c r="B352" s="42" t="s">
        <v>1491</v>
      </c>
      <c r="C352" s="42" t="s">
        <v>59</v>
      </c>
      <c r="D352" s="42" t="s">
        <v>883</v>
      </c>
      <c r="E352" s="42"/>
      <c r="F352" s="42" t="s">
        <v>431</v>
      </c>
      <c r="G352" s="42" t="s">
        <v>1494</v>
      </c>
    </row>
    <row r="353" spans="1:7" x14ac:dyDescent="0.25">
      <c r="A353" s="23" t="s">
        <v>1176</v>
      </c>
      <c r="B353" s="40" t="s">
        <v>876</v>
      </c>
      <c r="C353" s="108">
        <v>149.62952946999999</v>
      </c>
      <c r="D353" s="118">
        <v>33</v>
      </c>
      <c r="E353" s="29"/>
      <c r="F353" s="90">
        <f>IF($C$366=0,"",IF(C353="[for completion]","",IF(C353="","",C353/$C$366)))</f>
        <v>2.966120504073693E-3</v>
      </c>
      <c r="G353" s="90">
        <f>IF($D$366=0,"",IF(D353="[for completion]","",IF(D353="","",D353/$D$366)))</f>
        <v>1.7662170841361592E-3</v>
      </c>
    </row>
    <row r="354" spans="1:7" x14ac:dyDescent="0.25">
      <c r="A354" s="23" t="s">
        <v>1177</v>
      </c>
      <c r="B354" s="40" t="s">
        <v>877</v>
      </c>
      <c r="C354" s="108">
        <v>229.06463184000006</v>
      </c>
      <c r="D354" s="118">
        <v>55</v>
      </c>
      <c r="E354" s="29"/>
      <c r="F354" s="90">
        <f t="shared" ref="F354:F365" si="13">IF($C$366=0,"",IF(C354="[for completion]","",IF(C354="","",C354/$C$366)))</f>
        <v>4.5407701518899654E-3</v>
      </c>
      <c r="G354" s="90">
        <f t="shared" ref="G354:G365" si="14">IF($D$366=0,"",IF(D354="[for completion]","",IF(D354="","",D354/$D$366)))</f>
        <v>2.9436951402269321E-3</v>
      </c>
    </row>
    <row r="355" spans="1:7" x14ac:dyDescent="0.25">
      <c r="A355" s="23" t="s">
        <v>1178</v>
      </c>
      <c r="B355" s="40" t="s">
        <v>1514</v>
      </c>
      <c r="C355" s="108">
        <v>296.64739676000005</v>
      </c>
      <c r="D355" s="118">
        <v>90</v>
      </c>
      <c r="E355" s="29"/>
      <c r="F355" s="90">
        <f t="shared" si="13"/>
        <v>5.8804697784359088E-3</v>
      </c>
      <c r="G355" s="90">
        <f t="shared" si="14"/>
        <v>4.8169556840077067E-3</v>
      </c>
    </row>
    <row r="356" spans="1:7" x14ac:dyDescent="0.25">
      <c r="A356" s="23" t="s">
        <v>1179</v>
      </c>
      <c r="B356" s="40" t="s">
        <v>878</v>
      </c>
      <c r="C356" s="108">
        <v>431.79200215000003</v>
      </c>
      <c r="D356" s="118">
        <v>98</v>
      </c>
      <c r="E356" s="29"/>
      <c r="F356" s="90">
        <f t="shared" si="13"/>
        <v>8.5594542441499218E-3</v>
      </c>
      <c r="G356" s="90">
        <f t="shared" si="14"/>
        <v>5.2451295225861699E-3</v>
      </c>
    </row>
    <row r="357" spans="1:7" x14ac:dyDescent="0.25">
      <c r="A357" s="23" t="s">
        <v>1180</v>
      </c>
      <c r="B357" s="40" t="s">
        <v>879</v>
      </c>
      <c r="C357" s="108">
        <v>298.97591260999997</v>
      </c>
      <c r="D357" s="118">
        <v>85</v>
      </c>
      <c r="E357" s="29"/>
      <c r="F357" s="90">
        <f t="shared" si="13"/>
        <v>5.9266281713093562E-3</v>
      </c>
      <c r="G357" s="90">
        <f t="shared" si="14"/>
        <v>4.549347034896168E-3</v>
      </c>
    </row>
    <row r="358" spans="1:7" x14ac:dyDescent="0.25">
      <c r="A358" s="23" t="s">
        <v>1181</v>
      </c>
      <c r="B358" s="40" t="s">
        <v>880</v>
      </c>
      <c r="C358" s="108">
        <v>320.46915422000001</v>
      </c>
      <c r="D358" s="118">
        <v>90</v>
      </c>
      <c r="E358" s="29"/>
      <c r="F358" s="90">
        <f t="shared" si="13"/>
        <v>6.3526907597853356E-3</v>
      </c>
      <c r="G358" s="90">
        <f t="shared" si="14"/>
        <v>4.8169556840077067E-3</v>
      </c>
    </row>
    <row r="359" spans="1:7" x14ac:dyDescent="0.25">
      <c r="A359" s="23" t="s">
        <v>1270</v>
      </c>
      <c r="B359" s="40" t="s">
        <v>881</v>
      </c>
      <c r="C359" s="108">
        <v>223.44809289000003</v>
      </c>
      <c r="D359" s="118">
        <v>72</v>
      </c>
      <c r="E359" s="29"/>
      <c r="F359" s="90">
        <f t="shared" si="13"/>
        <v>4.4294329619613973E-3</v>
      </c>
      <c r="G359" s="90">
        <f t="shared" si="14"/>
        <v>3.8535645472061657E-3</v>
      </c>
    </row>
    <row r="360" spans="1:7" x14ac:dyDescent="0.25">
      <c r="A360" s="23" t="s">
        <v>1271</v>
      </c>
      <c r="B360" s="40" t="s">
        <v>882</v>
      </c>
      <c r="C360" s="108">
        <v>417.14502153999996</v>
      </c>
      <c r="D360" s="118">
        <v>114</v>
      </c>
      <c r="E360" s="29"/>
      <c r="F360" s="90">
        <f t="shared" si="13"/>
        <v>8.2691057436635827E-3</v>
      </c>
      <c r="G360" s="90">
        <f t="shared" si="14"/>
        <v>6.1014771997430954E-3</v>
      </c>
    </row>
    <row r="361" spans="1:7" x14ac:dyDescent="0.25">
      <c r="A361" s="23" t="s">
        <v>1355</v>
      </c>
      <c r="B361" s="40" t="s">
        <v>1884</v>
      </c>
      <c r="C361" s="84">
        <v>821.88359658999991</v>
      </c>
      <c r="D361" s="23">
        <v>288</v>
      </c>
      <c r="E361" s="29"/>
      <c r="F361" s="90">
        <f t="shared" si="13"/>
        <v>1.6292277309447791E-2</v>
      </c>
      <c r="G361" s="90">
        <f t="shared" si="14"/>
        <v>1.5414258188824663E-2</v>
      </c>
    </row>
    <row r="362" spans="1:7" x14ac:dyDescent="0.25">
      <c r="A362" s="23" t="s">
        <v>1356</v>
      </c>
      <c r="B362" s="23" t="s">
        <v>1887</v>
      </c>
      <c r="C362" s="84">
        <v>12290.242038909983</v>
      </c>
      <c r="D362" s="23">
        <v>5136</v>
      </c>
      <c r="F362" s="90">
        <f t="shared" si="13"/>
        <v>0.2436306459076869</v>
      </c>
      <c r="G362" s="90">
        <f t="shared" si="14"/>
        <v>0.27488760436737314</v>
      </c>
    </row>
    <row r="363" spans="1:7" x14ac:dyDescent="0.25">
      <c r="A363" s="23" t="s">
        <v>1357</v>
      </c>
      <c r="B363" s="23" t="s">
        <v>1885</v>
      </c>
      <c r="C363" s="84">
        <v>19175.903638069987</v>
      </c>
      <c r="D363" s="23">
        <v>7513</v>
      </c>
      <c r="F363" s="90">
        <f t="shared" si="13"/>
        <v>0.38012577575086537</v>
      </c>
      <c r="G363" s="90">
        <f t="shared" si="14"/>
        <v>0.40210875615499891</v>
      </c>
    </row>
    <row r="364" spans="1:7" x14ac:dyDescent="0.25">
      <c r="A364" s="23" t="s">
        <v>1908</v>
      </c>
      <c r="B364" s="40" t="s">
        <v>1886</v>
      </c>
      <c r="C364" s="84">
        <v>15791.006165169996</v>
      </c>
      <c r="D364" s="23">
        <v>5110</v>
      </c>
      <c r="E364" s="29"/>
      <c r="F364" s="90">
        <f t="shared" si="13"/>
        <v>0.31302662871673081</v>
      </c>
      <c r="G364" s="90">
        <f t="shared" si="14"/>
        <v>0.27349603939199313</v>
      </c>
    </row>
    <row r="365" spans="1:7" x14ac:dyDescent="0.25">
      <c r="A365" s="23" t="s">
        <v>1909</v>
      </c>
      <c r="B365" s="23" t="s">
        <v>1276</v>
      </c>
      <c r="C365" s="84">
        <v>0</v>
      </c>
      <c r="D365" s="85">
        <v>0</v>
      </c>
      <c r="E365" s="29"/>
      <c r="F365" s="90">
        <f t="shared" si="13"/>
        <v>0</v>
      </c>
      <c r="G365" s="90">
        <f t="shared" si="14"/>
        <v>0</v>
      </c>
    </row>
    <row r="366" spans="1:7" x14ac:dyDescent="0.25">
      <c r="A366" s="23" t="s">
        <v>1910</v>
      </c>
      <c r="B366" s="40" t="s">
        <v>90</v>
      </c>
      <c r="C366" s="84">
        <f>SUM(C353:C365)</f>
        <v>50446.207180219964</v>
      </c>
      <c r="D366" s="85">
        <f>SUM(D353:D365)</f>
        <v>18684</v>
      </c>
      <c r="E366" s="29"/>
      <c r="F366" s="81">
        <f>SUM(F353:F365)</f>
        <v>1</v>
      </c>
      <c r="G366" s="81">
        <f>SUM(G353:G365)</f>
        <v>1</v>
      </c>
    </row>
    <row r="367" spans="1:7" x14ac:dyDescent="0.25">
      <c r="A367" s="23" t="s">
        <v>1182</v>
      </c>
      <c r="B367" s="40"/>
      <c r="C367" s="108"/>
      <c r="D367" s="118"/>
      <c r="E367" s="29"/>
      <c r="F367" s="90" t="str">
        <f>IF($C$349=0,"",IF(C367="[for completion]","",IF(C367="","",C367/$C$349)))</f>
        <v/>
      </c>
      <c r="G367" s="90" t="str">
        <f>IF($D$349=0,"",IF(D367="[for completion]","",IF(D367="","",D367/$D$349)))</f>
        <v/>
      </c>
    </row>
    <row r="368" spans="1:7" x14ac:dyDescent="0.25">
      <c r="A368" s="23" t="s">
        <v>1913</v>
      </c>
      <c r="B368" s="40"/>
      <c r="C368" s="108"/>
      <c r="D368" s="118"/>
      <c r="E368" s="29"/>
      <c r="F368" s="90"/>
      <c r="G368" s="90"/>
    </row>
    <row r="369" spans="1:7" x14ac:dyDescent="0.25">
      <c r="A369" s="23" t="s">
        <v>1914</v>
      </c>
      <c r="B369" s="40"/>
      <c r="C369" s="108"/>
      <c r="D369" s="118"/>
      <c r="E369" s="29"/>
      <c r="F369" s="90"/>
      <c r="G369" s="90"/>
    </row>
    <row r="370" spans="1:7" x14ac:dyDescent="0.25">
      <c r="A370" s="23" t="s">
        <v>1915</v>
      </c>
      <c r="B370" s="40"/>
      <c r="C370" s="108"/>
      <c r="D370" s="118"/>
      <c r="E370" s="29"/>
      <c r="F370" s="90"/>
      <c r="G370" s="90"/>
    </row>
    <row r="371" spans="1:7" x14ac:dyDescent="0.25">
      <c r="A371" s="23" t="s">
        <v>1916</v>
      </c>
      <c r="B371" s="40"/>
      <c r="C371" s="108"/>
      <c r="D371" s="118"/>
      <c r="E371" s="29"/>
      <c r="F371" s="90"/>
      <c r="G371" s="90"/>
    </row>
    <row r="372" spans="1:7" x14ac:dyDescent="0.25">
      <c r="A372" s="23" t="s">
        <v>1917</v>
      </c>
      <c r="B372" s="40"/>
      <c r="C372" s="108"/>
      <c r="D372" s="118"/>
      <c r="E372" s="29"/>
      <c r="F372" s="90"/>
      <c r="G372" s="90"/>
    </row>
    <row r="373" spans="1:7" x14ac:dyDescent="0.25">
      <c r="A373" s="23" t="s">
        <v>1918</v>
      </c>
      <c r="B373" s="40"/>
      <c r="C373" s="108"/>
      <c r="D373" s="118"/>
      <c r="E373" s="29"/>
      <c r="F373" s="90"/>
      <c r="G373" s="90"/>
    </row>
    <row r="374" spans="1:7" x14ac:dyDescent="0.25">
      <c r="A374" s="23" t="s">
        <v>1919</v>
      </c>
      <c r="B374" s="40"/>
      <c r="C374" s="84"/>
      <c r="D374" s="85"/>
      <c r="E374" s="29"/>
      <c r="F374" s="99"/>
      <c r="G374" s="99"/>
    </row>
    <row r="375" spans="1:7" x14ac:dyDescent="0.25">
      <c r="A375" s="23" t="s">
        <v>1920</v>
      </c>
      <c r="B375" s="40"/>
      <c r="C375" s="23"/>
      <c r="D375" s="23"/>
      <c r="E375" s="29"/>
      <c r="F375" s="29"/>
      <c r="G375" s="29"/>
    </row>
    <row r="376" spans="1:7" x14ac:dyDescent="0.25">
      <c r="A376" s="23" t="s">
        <v>1921</v>
      </c>
      <c r="B376" s="40"/>
      <c r="C376" s="23"/>
      <c r="D376" s="23"/>
      <c r="E376" s="29"/>
      <c r="F376" s="29"/>
      <c r="G376" s="29"/>
    </row>
    <row r="377" spans="1:7" x14ac:dyDescent="0.25">
      <c r="A377" s="42"/>
      <c r="B377" s="42" t="s">
        <v>1351</v>
      </c>
      <c r="C377" s="42" t="s">
        <v>59</v>
      </c>
      <c r="D377" s="42" t="s">
        <v>883</v>
      </c>
      <c r="E377" s="42"/>
      <c r="F377" s="42" t="s">
        <v>431</v>
      </c>
      <c r="G377" s="42" t="s">
        <v>1494</v>
      </c>
    </row>
    <row r="378" spans="1:7" x14ac:dyDescent="0.25">
      <c r="A378" s="23" t="s">
        <v>1272</v>
      </c>
      <c r="B378" s="40" t="s">
        <v>1264</v>
      </c>
      <c r="C378" s="108">
        <v>26530.334297609999</v>
      </c>
      <c r="D378" s="118">
        <v>8384</v>
      </c>
      <c r="E378" s="29"/>
      <c r="F378" s="90">
        <f t="shared" ref="F378:F384" si="15">IF($C$385=0,"",IF(C378="[for completion]","",IF(C378="","",C378/$C$385)))</f>
        <v>0.52439276055471562</v>
      </c>
      <c r="G378" s="90">
        <f>IF($D$385=0,"",IF(D378="[for completion]","",IF(D378="","",D378/$D$385)))</f>
        <v>0.44752855770257288</v>
      </c>
    </row>
    <row r="379" spans="1:7" x14ac:dyDescent="0.25">
      <c r="A379" s="23" t="s">
        <v>1273</v>
      </c>
      <c r="B379" s="103" t="s">
        <v>1265</v>
      </c>
      <c r="C379" s="108">
        <v>20672.436088469996</v>
      </c>
      <c r="D379" s="118">
        <v>9234</v>
      </c>
      <c r="E379" s="29"/>
      <c r="F379" s="90">
        <f t="shared" si="15"/>
        <v>0.40860683119248437</v>
      </c>
      <c r="G379" s="90">
        <f t="shared" ref="G379:G384" si="16">IF($D$385=0,"",IF(D379="[for completion]","",IF(D379="","",D379/$D$385)))</f>
        <v>0.49290060851926976</v>
      </c>
    </row>
    <row r="380" spans="1:7" x14ac:dyDescent="0.25">
      <c r="A380" s="23" t="s">
        <v>1274</v>
      </c>
      <c r="B380" s="40" t="s">
        <v>1266</v>
      </c>
      <c r="C380" s="108">
        <v>0</v>
      </c>
      <c r="D380" s="118">
        <v>0</v>
      </c>
      <c r="E380" s="29"/>
      <c r="F380" s="90">
        <f t="shared" si="15"/>
        <v>0</v>
      </c>
      <c r="G380" s="90">
        <f t="shared" si="16"/>
        <v>0</v>
      </c>
    </row>
    <row r="381" spans="1:7" x14ac:dyDescent="0.25">
      <c r="A381" s="23" t="s">
        <v>1275</v>
      </c>
      <c r="B381" s="40" t="s">
        <v>1267</v>
      </c>
      <c r="C381" s="108">
        <v>3389.7173316099993</v>
      </c>
      <c r="D381" s="118">
        <v>1116</v>
      </c>
      <c r="E381" s="29"/>
      <c r="F381" s="90">
        <f t="shared" si="15"/>
        <v>6.7000408252800001E-2</v>
      </c>
      <c r="G381" s="90">
        <f t="shared" si="16"/>
        <v>5.9570833778157362E-2</v>
      </c>
    </row>
    <row r="382" spans="1:7" x14ac:dyDescent="0.25">
      <c r="A382" s="23" t="s">
        <v>1277</v>
      </c>
      <c r="B382" s="40" t="s">
        <v>1268</v>
      </c>
      <c r="C382" s="108">
        <v>0</v>
      </c>
      <c r="D382" s="118">
        <v>0</v>
      </c>
      <c r="E382" s="29"/>
      <c r="F382" s="90">
        <f t="shared" si="15"/>
        <v>0</v>
      </c>
      <c r="G382" s="90">
        <f t="shared" si="16"/>
        <v>0</v>
      </c>
    </row>
    <row r="383" spans="1:7" x14ac:dyDescent="0.25">
      <c r="A383" s="23" t="s">
        <v>1352</v>
      </c>
      <c r="B383" s="40" t="s">
        <v>1269</v>
      </c>
      <c r="C383" s="108">
        <v>0</v>
      </c>
      <c r="D383" s="118">
        <v>0</v>
      </c>
      <c r="E383" s="29"/>
      <c r="F383" s="90">
        <f t="shared" si="15"/>
        <v>0</v>
      </c>
      <c r="G383" s="90">
        <f t="shared" si="16"/>
        <v>0</v>
      </c>
    </row>
    <row r="384" spans="1:7" x14ac:dyDescent="0.25">
      <c r="A384" s="23" t="s">
        <v>1353</v>
      </c>
      <c r="B384" s="40" t="s">
        <v>884</v>
      </c>
      <c r="C384" s="108">
        <v>0</v>
      </c>
      <c r="D384" s="118">
        <v>0</v>
      </c>
      <c r="E384" s="29"/>
      <c r="F384" s="90">
        <f t="shared" si="15"/>
        <v>0</v>
      </c>
      <c r="G384" s="90">
        <f t="shared" si="16"/>
        <v>0</v>
      </c>
    </row>
    <row r="385" spans="1:7" x14ac:dyDescent="0.25">
      <c r="A385" s="23" t="s">
        <v>1354</v>
      </c>
      <c r="B385" s="40" t="s">
        <v>90</v>
      </c>
      <c r="C385" s="84">
        <f>SUM(C378:C384)</f>
        <v>50592.487717689997</v>
      </c>
      <c r="D385" s="85">
        <f>SUM(D378:D384)</f>
        <v>18734</v>
      </c>
      <c r="E385" s="29"/>
      <c r="F385" s="99">
        <f>SUM(F378:F384)</f>
        <v>1</v>
      </c>
      <c r="G385" s="99">
        <f>SUM(G378:G384)</f>
        <v>1</v>
      </c>
    </row>
    <row r="386" spans="1:7" x14ac:dyDescent="0.25">
      <c r="A386" s="23" t="s">
        <v>1278</v>
      </c>
      <c r="B386" s="40"/>
      <c r="C386" s="23"/>
      <c r="D386" s="23"/>
      <c r="E386" s="29"/>
      <c r="F386" s="29"/>
      <c r="G386" s="29"/>
    </row>
    <row r="387" spans="1:7" x14ac:dyDescent="0.25">
      <c r="A387" s="42"/>
      <c r="B387" s="42" t="s">
        <v>1492</v>
      </c>
      <c r="C387" s="42" t="s">
        <v>59</v>
      </c>
      <c r="D387" s="42" t="s">
        <v>883</v>
      </c>
      <c r="E387" s="42"/>
      <c r="F387" s="42" t="s">
        <v>431</v>
      </c>
      <c r="G387" s="42" t="s">
        <v>1494</v>
      </c>
    </row>
    <row r="388" spans="1:7" x14ac:dyDescent="0.25">
      <c r="A388" s="23" t="s">
        <v>1335</v>
      </c>
      <c r="B388" s="40" t="s">
        <v>1493</v>
      </c>
      <c r="C388" s="108"/>
      <c r="D388" s="118"/>
      <c r="E388" s="29"/>
      <c r="F388" s="90" t="str">
        <f>IF($C$392=0,"",IF(C388="[for completion]","",IF(C388="","",C388/$C$392)))</f>
        <v/>
      </c>
      <c r="G388" s="90" t="str">
        <f>IF($D$392=0,"",IF(D388="[for completion]","",IF(D388="","",D388/$D$392)))</f>
        <v/>
      </c>
    </row>
    <row r="389" spans="1:7" x14ac:dyDescent="0.25">
      <c r="A389" s="23" t="s">
        <v>1336</v>
      </c>
      <c r="B389" s="103" t="s">
        <v>1422</v>
      </c>
      <c r="C389" s="108">
        <f>C385</f>
        <v>50592.487717689997</v>
      </c>
      <c r="D389" s="118">
        <f>C389</f>
        <v>50592.487717689997</v>
      </c>
      <c r="E389" s="29"/>
      <c r="F389" s="90">
        <f>IF($C$392=0,"",IF(C389="[for completion]","",IF(C389="","",C389/$C$392)))</f>
        <v>1</v>
      </c>
      <c r="G389" s="90">
        <f>IF($D$392=0,"",IF(D389="[for completion]","",IF(D389="","",D389/$D$392)))</f>
        <v>1</v>
      </c>
    </row>
    <row r="390" spans="1:7" x14ac:dyDescent="0.25">
      <c r="A390" s="23" t="s">
        <v>1337</v>
      </c>
      <c r="B390" s="40" t="s">
        <v>884</v>
      </c>
      <c r="C390" s="108"/>
      <c r="D390" s="118"/>
      <c r="E390" s="29"/>
      <c r="F390" s="90" t="str">
        <f>IF($C$392=0,"",IF(C390="[for completion]","",IF(C390="","",C390/$C$392)))</f>
        <v/>
      </c>
      <c r="G390" s="90" t="str">
        <f>IF($D$392=0,"",IF(D390="[for completion]","",IF(D390="","",D390/$D$392)))</f>
        <v/>
      </c>
    </row>
    <row r="391" spans="1:7" x14ac:dyDescent="0.25">
      <c r="A391" s="23" t="s">
        <v>1338</v>
      </c>
      <c r="B391" s="23" t="s">
        <v>1276</v>
      </c>
      <c r="C391" s="108"/>
      <c r="D391" s="118"/>
      <c r="E391" s="29"/>
      <c r="F391" s="90" t="str">
        <f>IF($C$392=0,"",IF(C391="[for completion]","",IF(C391="","",C391/$C$392)))</f>
        <v/>
      </c>
      <c r="G391" s="90" t="str">
        <f>IF($D$392=0,"",IF(D391="[for completion]","",IF(D391="","",D391/$D$392)))</f>
        <v/>
      </c>
    </row>
    <row r="392" spans="1:7" x14ac:dyDescent="0.25">
      <c r="A392" s="23" t="s">
        <v>1339</v>
      </c>
      <c r="B392" s="40" t="s">
        <v>90</v>
      </c>
      <c r="C392" s="84">
        <f>SUM(C388:C391)</f>
        <v>50592.487717689997</v>
      </c>
      <c r="D392" s="85">
        <f>SUM(D388:D391)</f>
        <v>50592.487717689997</v>
      </c>
      <c r="E392" s="29"/>
      <c r="F392" s="99">
        <f>SUM(F388:F391)</f>
        <v>1</v>
      </c>
      <c r="G392" s="99">
        <f>SUM(G388:G391)</f>
        <v>1</v>
      </c>
    </row>
    <row r="393" spans="1:7" x14ac:dyDescent="0.25">
      <c r="A393" s="23" t="s">
        <v>1340</v>
      </c>
      <c r="B393" s="23"/>
      <c r="C393" s="81"/>
      <c r="D393" s="23"/>
      <c r="E393" s="21"/>
      <c r="F393" s="21"/>
      <c r="G393" s="21"/>
    </row>
    <row r="394" spans="1:7" x14ac:dyDescent="0.25">
      <c r="A394" s="42"/>
      <c r="B394" s="42" t="s">
        <v>1984</v>
      </c>
      <c r="C394" s="42" t="s">
        <v>1874</v>
      </c>
      <c r="D394" s="42" t="s">
        <v>1875</v>
      </c>
      <c r="E394" s="42"/>
      <c r="F394" s="42" t="s">
        <v>1876</v>
      </c>
      <c r="G394" s="42" t="s">
        <v>1994</v>
      </c>
    </row>
    <row r="395" spans="1:7" x14ac:dyDescent="0.25">
      <c r="A395" s="23" t="s">
        <v>1536</v>
      </c>
      <c r="B395" s="40" t="s">
        <v>1264</v>
      </c>
      <c r="C395" s="108">
        <v>2706.6092249999992</v>
      </c>
      <c r="D395" s="108" t="s">
        <v>32</v>
      </c>
      <c r="E395" s="21"/>
      <c r="F395" s="108">
        <v>1.782407056282461</v>
      </c>
      <c r="G395" s="108"/>
    </row>
    <row r="396" spans="1:7" x14ac:dyDescent="0.25">
      <c r="A396" s="23" t="s">
        <v>1537</v>
      </c>
      <c r="B396" s="103" t="s">
        <v>1265</v>
      </c>
      <c r="C396" s="108">
        <v>1037.9165700000001</v>
      </c>
      <c r="D396" s="108" t="s">
        <v>32</v>
      </c>
      <c r="E396" s="21"/>
      <c r="F396" s="108">
        <v>1.5240886597514274</v>
      </c>
      <c r="G396" s="108"/>
    </row>
    <row r="397" spans="1:7" x14ac:dyDescent="0.25">
      <c r="A397" s="23" t="s">
        <v>1538</v>
      </c>
      <c r="B397" s="40" t="s">
        <v>1266</v>
      </c>
      <c r="C397" s="108"/>
      <c r="D397" s="108" t="s">
        <v>32</v>
      </c>
      <c r="E397" s="21"/>
      <c r="F397" s="108"/>
      <c r="G397" s="108"/>
    </row>
    <row r="398" spans="1:7" x14ac:dyDescent="0.25">
      <c r="A398" s="23" t="s">
        <v>1539</v>
      </c>
      <c r="B398" s="40" t="s">
        <v>1267</v>
      </c>
      <c r="C398" s="108">
        <v>242.513025</v>
      </c>
      <c r="D398" s="108" t="s">
        <v>32</v>
      </c>
      <c r="E398" s="21"/>
      <c r="F398" s="108">
        <v>1.7574808499228198</v>
      </c>
      <c r="G398" s="108"/>
    </row>
    <row r="399" spans="1:7" x14ac:dyDescent="0.25">
      <c r="A399" s="23" t="s">
        <v>1540</v>
      </c>
      <c r="B399" s="40" t="s">
        <v>1268</v>
      </c>
      <c r="C399" s="108"/>
      <c r="D399" s="108" t="s">
        <v>32</v>
      </c>
      <c r="E399" s="21"/>
      <c r="F399" s="108"/>
      <c r="G399" s="108"/>
    </row>
    <row r="400" spans="1:7" x14ac:dyDescent="0.25">
      <c r="A400" s="23" t="s">
        <v>1541</v>
      </c>
      <c r="B400" s="40" t="s">
        <v>1269</v>
      </c>
      <c r="C400" s="108"/>
      <c r="D400" s="108" t="s">
        <v>32</v>
      </c>
      <c r="E400" s="21"/>
      <c r="F400" s="108"/>
      <c r="G400" s="108"/>
    </row>
    <row r="401" spans="1:7" x14ac:dyDescent="0.25">
      <c r="A401" s="23" t="s">
        <v>1542</v>
      </c>
      <c r="B401" s="40" t="s">
        <v>884</v>
      </c>
      <c r="C401" s="108"/>
      <c r="D401" s="108" t="s">
        <v>32</v>
      </c>
      <c r="E401" s="21"/>
      <c r="F401" s="108"/>
      <c r="G401" s="108"/>
    </row>
    <row r="402" spans="1:7" x14ac:dyDescent="0.25">
      <c r="A402" s="23" t="s">
        <v>1543</v>
      </c>
      <c r="B402" s="40" t="s">
        <v>90</v>
      </c>
      <c r="C402" s="84">
        <f>SUM(C395:C401)</f>
        <v>3987.0388199999998</v>
      </c>
      <c r="D402" s="84">
        <f>SUM(D395:D401)</f>
        <v>0</v>
      </c>
      <c r="E402" s="21"/>
      <c r="F402" s="23"/>
      <c r="G402" s="90" t="str">
        <f>IF($D$413=0,"",IF(#REF!="[for completion]","",IF(#REF!="","",#REF!/$D$413)))</f>
        <v/>
      </c>
    </row>
    <row r="403" spans="1:7" x14ac:dyDescent="0.25">
      <c r="A403" s="23" t="s">
        <v>1544</v>
      </c>
      <c r="B403" s="23" t="s">
        <v>1873</v>
      </c>
      <c r="C403" s="23"/>
      <c r="D403" s="23"/>
      <c r="E403" s="23"/>
      <c r="F403" s="108">
        <f>F395*D378/D385+F396*D379/D385+F398*D381/D385</f>
        <v>1.6535968865448223</v>
      </c>
      <c r="G403" s="90" t="str">
        <f>IF($D$413=0,"",IF(D402="[for completion]","",IF(D402="","",D402/$D$413)))</f>
        <v/>
      </c>
    </row>
    <row r="404" spans="1:7" x14ac:dyDescent="0.25">
      <c r="A404" s="23" t="s">
        <v>1545</v>
      </c>
      <c r="G404" s="90" t="str">
        <f>IF($D$413=0,"",IF(D403="[for completion]","",IF(D403="","",D403/$D$413)))</f>
        <v/>
      </c>
    </row>
    <row r="405" spans="1:7" x14ac:dyDescent="0.25">
      <c r="A405" s="23" t="s">
        <v>1546</v>
      </c>
      <c r="B405" s="112"/>
      <c r="C405" s="23"/>
      <c r="D405" s="23"/>
      <c r="E405" s="21"/>
      <c r="F405" s="90"/>
      <c r="G405" s="90"/>
    </row>
    <row r="406" spans="1:7" x14ac:dyDescent="0.25">
      <c r="A406" s="23" t="s">
        <v>1547</v>
      </c>
      <c r="B406" s="112"/>
      <c r="C406" s="23"/>
      <c r="D406" s="23"/>
      <c r="E406" s="21"/>
      <c r="F406" s="90"/>
      <c r="G406" s="90"/>
    </row>
    <row r="407" spans="1:7" x14ac:dyDescent="0.25">
      <c r="A407" s="23" t="s">
        <v>1548</v>
      </c>
      <c r="B407" s="112"/>
      <c r="C407" s="23"/>
      <c r="D407" s="23"/>
      <c r="E407" s="21"/>
      <c r="F407" s="90"/>
      <c r="G407" s="90"/>
    </row>
    <row r="408" spans="1:7" x14ac:dyDescent="0.25">
      <c r="A408" s="23" t="s">
        <v>1549</v>
      </c>
      <c r="B408" s="112"/>
      <c r="C408" s="23"/>
      <c r="D408" s="23"/>
      <c r="E408" s="21"/>
      <c r="F408" s="90"/>
      <c r="G408" s="90"/>
    </row>
    <row r="409" spans="1:7" x14ac:dyDescent="0.25">
      <c r="A409" s="23" t="s">
        <v>1550</v>
      </c>
      <c r="B409" s="112"/>
      <c r="C409" s="23"/>
      <c r="D409" s="23"/>
      <c r="E409" s="21"/>
      <c r="F409" s="90"/>
      <c r="G409" s="90"/>
    </row>
    <row r="410" spans="1:7" x14ac:dyDescent="0.25">
      <c r="A410" s="23" t="s">
        <v>1551</v>
      </c>
      <c r="B410" s="112"/>
      <c r="C410" s="23"/>
      <c r="D410" s="23"/>
      <c r="E410" s="21"/>
      <c r="F410" s="90"/>
      <c r="G410" s="90"/>
    </row>
    <row r="411" spans="1:7" x14ac:dyDescent="0.25">
      <c r="A411" s="23" t="s">
        <v>1552</v>
      </c>
      <c r="B411" s="112"/>
      <c r="C411" s="23"/>
      <c r="D411" s="23"/>
      <c r="E411" s="21"/>
      <c r="F411" s="90"/>
      <c r="G411" s="90"/>
    </row>
    <row r="412" spans="1:7" x14ac:dyDescent="0.25">
      <c r="A412" s="23" t="s">
        <v>1553</v>
      </c>
      <c r="B412" s="40"/>
      <c r="C412" s="23"/>
      <c r="D412" s="23"/>
      <c r="E412" s="21"/>
      <c r="F412" s="90"/>
      <c r="G412" s="90"/>
    </row>
    <row r="413" spans="1:7" x14ac:dyDescent="0.25">
      <c r="A413" s="23" t="s">
        <v>1554</v>
      </c>
      <c r="B413" s="40"/>
      <c r="C413" s="84"/>
      <c r="D413" s="23"/>
      <c r="E413" s="21"/>
      <c r="F413" s="121"/>
      <c r="G413" s="121"/>
    </row>
    <row r="414" spans="1:7" x14ac:dyDescent="0.25">
      <c r="A414" s="23" t="s">
        <v>1555</v>
      </c>
      <c r="B414" s="23"/>
      <c r="C414" s="120"/>
      <c r="D414" s="23"/>
      <c r="E414" s="21"/>
      <c r="F414" s="21"/>
      <c r="G414" s="21"/>
    </row>
    <row r="415" spans="1:7" x14ac:dyDescent="0.25">
      <c r="A415" s="23" t="s">
        <v>1556</v>
      </c>
      <c r="B415" s="23"/>
      <c r="C415" s="120"/>
      <c r="D415" s="23"/>
      <c r="E415" s="21"/>
      <c r="F415" s="21"/>
      <c r="G415" s="21"/>
    </row>
    <row r="416" spans="1:7" x14ac:dyDescent="0.25">
      <c r="A416" s="23" t="s">
        <v>1557</v>
      </c>
      <c r="B416" s="23"/>
      <c r="C416" s="120"/>
      <c r="D416" s="23"/>
      <c r="E416" s="21"/>
      <c r="F416" s="21"/>
      <c r="G416" s="21"/>
    </row>
    <row r="417" spans="1:7" x14ac:dyDescent="0.25">
      <c r="A417" s="23" t="s">
        <v>1558</v>
      </c>
      <c r="B417" s="23"/>
      <c r="C417" s="120"/>
      <c r="D417" s="23"/>
      <c r="E417" s="21"/>
      <c r="F417" s="21"/>
      <c r="G417" s="21"/>
    </row>
    <row r="418" spans="1:7" x14ac:dyDescent="0.25">
      <c r="A418" s="23" t="s">
        <v>1559</v>
      </c>
      <c r="B418" s="23"/>
      <c r="C418" s="120"/>
      <c r="D418" s="23"/>
      <c r="E418" s="21"/>
      <c r="F418" s="21"/>
      <c r="G418" s="21"/>
    </row>
    <row r="419" spans="1:7" x14ac:dyDescent="0.25">
      <c r="A419" s="23" t="s">
        <v>1560</v>
      </c>
      <c r="B419" s="23"/>
      <c r="C419" s="120"/>
      <c r="D419" s="23"/>
      <c r="E419" s="21"/>
      <c r="F419" s="21"/>
      <c r="G419" s="21"/>
    </row>
    <row r="420" spans="1:7" x14ac:dyDescent="0.25">
      <c r="A420" s="23" t="s">
        <v>1561</v>
      </c>
      <c r="B420" s="23"/>
      <c r="C420" s="120"/>
      <c r="D420" s="23"/>
      <c r="E420" s="21"/>
      <c r="F420" s="21"/>
      <c r="G420" s="21"/>
    </row>
    <row r="421" spans="1:7" x14ac:dyDescent="0.25">
      <c r="A421" s="23" t="s">
        <v>1562</v>
      </c>
      <c r="B421" s="23"/>
      <c r="C421" s="120"/>
      <c r="D421" s="23"/>
      <c r="E421" s="21"/>
      <c r="F421" s="21"/>
      <c r="G421" s="21"/>
    </row>
    <row r="422" spans="1:7" x14ac:dyDescent="0.25">
      <c r="A422" s="23" t="s">
        <v>1563</v>
      </c>
      <c r="B422" s="23"/>
      <c r="C422" s="120"/>
      <c r="D422" s="23"/>
      <c r="E422" s="21"/>
      <c r="F422" s="21"/>
      <c r="G422" s="21"/>
    </row>
    <row r="423" spans="1:7" x14ac:dyDescent="0.25">
      <c r="A423" s="23" t="s">
        <v>1564</v>
      </c>
      <c r="B423" s="23"/>
      <c r="C423" s="120"/>
      <c r="D423" s="23"/>
      <c r="E423" s="21"/>
      <c r="F423" s="21"/>
      <c r="G423" s="21"/>
    </row>
    <row r="424" spans="1:7" x14ac:dyDescent="0.25">
      <c r="A424" s="23" t="s">
        <v>1565</v>
      </c>
      <c r="B424" s="23"/>
      <c r="C424" s="120"/>
      <c r="D424" s="23"/>
      <c r="E424" s="21"/>
      <c r="F424" s="21"/>
      <c r="G424" s="21"/>
    </row>
    <row r="425" spans="1:7" x14ac:dyDescent="0.25">
      <c r="A425" s="23" t="s">
        <v>1566</v>
      </c>
      <c r="B425" s="23"/>
      <c r="C425" s="120"/>
      <c r="D425" s="23"/>
      <c r="E425" s="21"/>
      <c r="F425" s="21"/>
      <c r="G425" s="21"/>
    </row>
    <row r="426" spans="1:7" x14ac:dyDescent="0.25">
      <c r="A426" s="23" t="s">
        <v>1567</v>
      </c>
      <c r="B426" s="23"/>
      <c r="C426" s="120"/>
      <c r="D426" s="23"/>
      <c r="E426" s="21"/>
      <c r="F426" s="21"/>
      <c r="G426" s="21"/>
    </row>
    <row r="427" spans="1:7" x14ac:dyDescent="0.25">
      <c r="A427" s="23" t="s">
        <v>1568</v>
      </c>
      <c r="B427" s="23"/>
      <c r="C427" s="120"/>
      <c r="D427" s="23"/>
      <c r="E427" s="21"/>
      <c r="F427" s="21"/>
      <c r="G427" s="21"/>
    </row>
    <row r="428" spans="1:7" x14ac:dyDescent="0.25">
      <c r="A428" s="23" t="s">
        <v>1569</v>
      </c>
      <c r="B428" s="23"/>
      <c r="C428" s="120"/>
      <c r="D428" s="23"/>
      <c r="E428" s="21"/>
      <c r="F428" s="21"/>
      <c r="G428" s="21"/>
    </row>
    <row r="429" spans="1:7" x14ac:dyDescent="0.25">
      <c r="A429" s="23" t="s">
        <v>1570</v>
      </c>
      <c r="B429" s="23"/>
      <c r="C429" s="120"/>
      <c r="D429" s="23"/>
      <c r="E429" s="21"/>
      <c r="F429" s="21"/>
      <c r="G429" s="21"/>
    </row>
    <row r="430" spans="1:7" x14ac:dyDescent="0.25">
      <c r="A430" s="23" t="s">
        <v>1571</v>
      </c>
      <c r="B430" s="23"/>
      <c r="C430" s="120"/>
      <c r="D430" s="23"/>
      <c r="E430" s="21"/>
      <c r="F430" s="21"/>
      <c r="G430" s="21"/>
    </row>
    <row r="431" spans="1:7" x14ac:dyDescent="0.25">
      <c r="A431" s="23" t="s">
        <v>1572</v>
      </c>
      <c r="B431" s="23"/>
      <c r="C431" s="120"/>
      <c r="D431" s="23"/>
      <c r="E431" s="21"/>
      <c r="F431" s="21"/>
      <c r="G431" s="21"/>
    </row>
    <row r="432" spans="1:7" x14ac:dyDescent="0.25">
      <c r="A432" s="23" t="s">
        <v>1573</v>
      </c>
      <c r="B432" s="23"/>
      <c r="C432" s="120"/>
      <c r="D432" s="23"/>
      <c r="E432" s="21"/>
      <c r="F432" s="21"/>
      <c r="G432" s="21"/>
    </row>
    <row r="433" spans="1:7" x14ac:dyDescent="0.25">
      <c r="A433" s="23" t="s">
        <v>1574</v>
      </c>
      <c r="B433" s="23"/>
      <c r="C433" s="120"/>
      <c r="D433" s="23"/>
      <c r="E433" s="21"/>
      <c r="F433" s="21"/>
      <c r="G433" s="21"/>
    </row>
    <row r="434" spans="1:7" x14ac:dyDescent="0.25">
      <c r="A434" s="23" t="s">
        <v>1575</v>
      </c>
      <c r="B434" s="23"/>
      <c r="C434" s="120"/>
      <c r="D434" s="23"/>
      <c r="E434" s="21"/>
      <c r="F434" s="21"/>
      <c r="G434" s="21"/>
    </row>
    <row r="435" spans="1:7" x14ac:dyDescent="0.25">
      <c r="A435" s="23" t="s">
        <v>1576</v>
      </c>
      <c r="B435" s="23"/>
      <c r="C435" s="120"/>
      <c r="D435" s="23"/>
      <c r="E435" s="21"/>
      <c r="F435" s="21"/>
      <c r="G435" s="21"/>
    </row>
    <row r="436" spans="1:7" x14ac:dyDescent="0.25">
      <c r="A436" s="23" t="s">
        <v>1577</v>
      </c>
      <c r="B436" s="23"/>
      <c r="C436" s="120"/>
      <c r="D436" s="23"/>
      <c r="E436" s="21"/>
      <c r="F436" s="21"/>
      <c r="G436" s="21"/>
    </row>
    <row r="437" spans="1:7" x14ac:dyDescent="0.25">
      <c r="A437" s="23" t="s">
        <v>1578</v>
      </c>
      <c r="B437" s="23"/>
      <c r="C437" s="120"/>
      <c r="D437" s="23"/>
      <c r="E437" s="21"/>
      <c r="F437" s="21"/>
      <c r="G437" s="21"/>
    </row>
    <row r="438" spans="1:7" x14ac:dyDescent="0.25">
      <c r="A438" s="23" t="s">
        <v>1579</v>
      </c>
      <c r="B438" s="23"/>
      <c r="C438" s="120"/>
      <c r="D438" s="23"/>
      <c r="E438" s="21"/>
      <c r="F438" s="21"/>
      <c r="G438" s="21"/>
    </row>
    <row r="439" spans="1:7" x14ac:dyDescent="0.25">
      <c r="A439" s="23" t="s">
        <v>1580</v>
      </c>
      <c r="B439" s="23"/>
      <c r="C439" s="120"/>
      <c r="D439" s="23"/>
      <c r="E439" s="21"/>
      <c r="F439" s="21"/>
      <c r="G439" s="21"/>
    </row>
    <row r="440" spans="1:7" x14ac:dyDescent="0.25">
      <c r="A440" s="23" t="s">
        <v>1581</v>
      </c>
      <c r="B440" s="23"/>
      <c r="C440" s="120"/>
      <c r="D440" s="23"/>
      <c r="E440" s="21"/>
      <c r="F440" s="21"/>
      <c r="G440" s="21"/>
    </row>
    <row r="441" spans="1:7" x14ac:dyDescent="0.25">
      <c r="A441" s="23" t="s">
        <v>1582</v>
      </c>
      <c r="B441" s="23"/>
      <c r="C441" s="120"/>
      <c r="D441" s="23"/>
      <c r="E441" s="21"/>
      <c r="F441" s="21"/>
      <c r="G441" s="21"/>
    </row>
    <row r="442" spans="1:7" x14ac:dyDescent="0.25">
      <c r="A442" s="23" t="s">
        <v>1583</v>
      </c>
      <c r="B442" s="23"/>
      <c r="C442" s="120"/>
      <c r="D442" s="23"/>
      <c r="E442" s="21"/>
      <c r="F442" s="21"/>
      <c r="G442" s="21"/>
    </row>
    <row r="443" spans="1:7" ht="18.75" x14ac:dyDescent="0.25">
      <c r="A443" s="77"/>
      <c r="B443" s="102" t="s">
        <v>1978</v>
      </c>
      <c r="C443" s="77"/>
      <c r="D443" s="77"/>
      <c r="E443" s="77"/>
      <c r="F443" s="77"/>
      <c r="G443" s="77"/>
    </row>
    <row r="444" spans="1:7" x14ac:dyDescent="0.25">
      <c r="A444" s="42"/>
      <c r="B444" s="42" t="s">
        <v>1515</v>
      </c>
      <c r="C444" s="42" t="s">
        <v>597</v>
      </c>
      <c r="D444" s="42" t="s">
        <v>598</v>
      </c>
      <c r="E444" s="42"/>
      <c r="F444" s="42" t="s">
        <v>432</v>
      </c>
      <c r="G444" s="42" t="s">
        <v>599</v>
      </c>
    </row>
    <row r="445" spans="1:7" x14ac:dyDescent="0.25">
      <c r="A445" s="23" t="s">
        <v>1183</v>
      </c>
      <c r="B445" s="23" t="s">
        <v>601</v>
      </c>
      <c r="C445" s="108" t="s">
        <v>32</v>
      </c>
      <c r="D445" s="37"/>
      <c r="E445" s="37"/>
      <c r="F445" s="54"/>
      <c r="G445" s="54"/>
    </row>
    <row r="446" spans="1:7" x14ac:dyDescent="0.25">
      <c r="A446" s="37"/>
      <c r="B446" s="23"/>
      <c r="C446" s="23"/>
      <c r="D446" s="37"/>
      <c r="E446" s="37"/>
      <c r="F446" s="54"/>
      <c r="G446" s="54"/>
    </row>
    <row r="447" spans="1:7" x14ac:dyDescent="0.25">
      <c r="A447" s="23"/>
      <c r="B447" s="23" t="s">
        <v>602</v>
      </c>
      <c r="C447" s="23"/>
      <c r="D447" s="37"/>
      <c r="E447" s="37"/>
      <c r="F447" s="54"/>
      <c r="G447" s="54"/>
    </row>
    <row r="448" spans="1:7" x14ac:dyDescent="0.25">
      <c r="A448" s="23" t="s">
        <v>1184</v>
      </c>
      <c r="B448" s="112" t="s">
        <v>524</v>
      </c>
      <c r="C448" s="108" t="s">
        <v>32</v>
      </c>
      <c r="D448" s="108" t="s">
        <v>32</v>
      </c>
      <c r="E448" s="37"/>
      <c r="F448" s="90" t="str">
        <f>IF($C$472=0,"",IF(C448="[for completion]","",IF(C448="","",C448/$C$472)))</f>
        <v/>
      </c>
      <c r="G448" s="90" t="str">
        <f>IF($D$472=0,"",IF(D448="[for completion]","",IF(D448="","",D448/$D$472)))</f>
        <v/>
      </c>
    </row>
    <row r="449" spans="1:7" x14ac:dyDescent="0.25">
      <c r="A449" s="23" t="s">
        <v>1185</v>
      </c>
      <c r="B449" s="112" t="s">
        <v>524</v>
      </c>
      <c r="C449" s="108" t="s">
        <v>32</v>
      </c>
      <c r="D449" s="108" t="s">
        <v>32</v>
      </c>
      <c r="E449" s="37"/>
      <c r="F449" s="90" t="str">
        <f t="shared" ref="F449:F471" si="17">IF($C$472=0,"",IF(C449="[for completion]","",IF(C449="","",C449/$C$472)))</f>
        <v/>
      </c>
      <c r="G449" s="90" t="str">
        <f t="shared" ref="G449:G471" si="18">IF($D$472=0,"",IF(D449="[for completion]","",IF(D449="","",D449/$D$472)))</f>
        <v/>
      </c>
    </row>
    <row r="450" spans="1:7" x14ac:dyDescent="0.25">
      <c r="A450" s="23" t="s">
        <v>1186</v>
      </c>
      <c r="B450" s="112" t="s">
        <v>524</v>
      </c>
      <c r="C450" s="108" t="s">
        <v>32</v>
      </c>
      <c r="D450" s="108" t="s">
        <v>32</v>
      </c>
      <c r="E450" s="37"/>
      <c r="F450" s="90" t="str">
        <f t="shared" si="17"/>
        <v/>
      </c>
      <c r="G450" s="90" t="str">
        <f t="shared" si="18"/>
        <v/>
      </c>
    </row>
    <row r="451" spans="1:7" x14ac:dyDescent="0.25">
      <c r="A451" s="23" t="s">
        <v>1187</v>
      </c>
      <c r="B451" s="112" t="s">
        <v>524</v>
      </c>
      <c r="C451" s="108" t="s">
        <v>32</v>
      </c>
      <c r="D451" s="108" t="s">
        <v>32</v>
      </c>
      <c r="E451" s="37"/>
      <c r="F451" s="90" t="str">
        <f t="shared" si="17"/>
        <v/>
      </c>
      <c r="G451" s="90" t="str">
        <f t="shared" si="18"/>
        <v/>
      </c>
    </row>
    <row r="452" spans="1:7" x14ac:dyDescent="0.25">
      <c r="A452" s="23" t="s">
        <v>1188</v>
      </c>
      <c r="B452" s="112" t="s">
        <v>524</v>
      </c>
      <c r="C452" s="108" t="s">
        <v>32</v>
      </c>
      <c r="D452" s="108" t="s">
        <v>32</v>
      </c>
      <c r="E452" s="37"/>
      <c r="F452" s="90" t="str">
        <f t="shared" si="17"/>
        <v/>
      </c>
      <c r="G452" s="90" t="str">
        <f t="shared" si="18"/>
        <v/>
      </c>
    </row>
    <row r="453" spans="1:7" x14ac:dyDescent="0.25">
      <c r="A453" s="23" t="s">
        <v>1189</v>
      </c>
      <c r="B453" s="112" t="s">
        <v>524</v>
      </c>
      <c r="C453" s="108" t="s">
        <v>32</v>
      </c>
      <c r="D453" s="108" t="s">
        <v>32</v>
      </c>
      <c r="E453" s="37"/>
      <c r="F453" s="90" t="str">
        <f t="shared" si="17"/>
        <v/>
      </c>
      <c r="G453" s="90" t="str">
        <f t="shared" si="18"/>
        <v/>
      </c>
    </row>
    <row r="454" spans="1:7" x14ac:dyDescent="0.25">
      <c r="A454" s="23" t="s">
        <v>1190</v>
      </c>
      <c r="B454" s="112" t="s">
        <v>524</v>
      </c>
      <c r="C454" s="108" t="s">
        <v>32</v>
      </c>
      <c r="D454" s="108" t="s">
        <v>32</v>
      </c>
      <c r="E454" s="37"/>
      <c r="F454" s="90" t="str">
        <f t="shared" si="17"/>
        <v/>
      </c>
      <c r="G454" s="90" t="str">
        <f t="shared" si="18"/>
        <v/>
      </c>
    </row>
    <row r="455" spans="1:7" x14ac:dyDescent="0.25">
      <c r="A455" s="23" t="s">
        <v>1191</v>
      </c>
      <c r="B455" s="112" t="s">
        <v>524</v>
      </c>
      <c r="C455" s="108" t="s">
        <v>32</v>
      </c>
      <c r="D455" s="118" t="s">
        <v>32</v>
      </c>
      <c r="E455" s="37"/>
      <c r="F455" s="90" t="str">
        <f t="shared" si="17"/>
        <v/>
      </c>
      <c r="G455" s="90" t="str">
        <f t="shared" si="18"/>
        <v/>
      </c>
    </row>
    <row r="456" spans="1:7" x14ac:dyDescent="0.25">
      <c r="A456" s="23" t="s">
        <v>1192</v>
      </c>
      <c r="B456" s="112" t="s">
        <v>524</v>
      </c>
      <c r="C456" s="108" t="s">
        <v>32</v>
      </c>
      <c r="D456" s="118" t="s">
        <v>32</v>
      </c>
      <c r="E456" s="37"/>
      <c r="F456" s="90" t="str">
        <f t="shared" si="17"/>
        <v/>
      </c>
      <c r="G456" s="90" t="str">
        <f t="shared" si="18"/>
        <v/>
      </c>
    </row>
    <row r="457" spans="1:7" x14ac:dyDescent="0.25">
      <c r="A457" s="23" t="s">
        <v>1584</v>
      </c>
      <c r="B457" s="112" t="s">
        <v>524</v>
      </c>
      <c r="C457" s="108" t="s">
        <v>32</v>
      </c>
      <c r="D457" s="118" t="s">
        <v>32</v>
      </c>
      <c r="E457" s="40"/>
      <c r="F457" s="90" t="str">
        <f t="shared" si="17"/>
        <v/>
      </c>
      <c r="G457" s="90" t="str">
        <f t="shared" si="18"/>
        <v/>
      </c>
    </row>
    <row r="458" spans="1:7" x14ac:dyDescent="0.25">
      <c r="A458" s="23" t="s">
        <v>1585</v>
      </c>
      <c r="B458" s="112" t="s">
        <v>524</v>
      </c>
      <c r="C458" s="108" t="s">
        <v>32</v>
      </c>
      <c r="D458" s="118" t="s">
        <v>32</v>
      </c>
      <c r="E458" s="40"/>
      <c r="F458" s="90" t="str">
        <f t="shared" si="17"/>
        <v/>
      </c>
      <c r="G458" s="90" t="str">
        <f t="shared" si="18"/>
        <v/>
      </c>
    </row>
    <row r="459" spans="1:7" x14ac:dyDescent="0.25">
      <c r="A459" s="23" t="s">
        <v>1586</v>
      </c>
      <c r="B459" s="112" t="s">
        <v>524</v>
      </c>
      <c r="C459" s="108" t="s">
        <v>32</v>
      </c>
      <c r="D459" s="118" t="s">
        <v>32</v>
      </c>
      <c r="E459" s="40"/>
      <c r="F459" s="90" t="str">
        <f t="shared" si="17"/>
        <v/>
      </c>
      <c r="G459" s="90" t="str">
        <f t="shared" si="18"/>
        <v/>
      </c>
    </row>
    <row r="460" spans="1:7" x14ac:dyDescent="0.25">
      <c r="A460" s="23" t="s">
        <v>1587</v>
      </c>
      <c r="B460" s="112" t="s">
        <v>524</v>
      </c>
      <c r="C460" s="108" t="s">
        <v>32</v>
      </c>
      <c r="D460" s="118" t="s">
        <v>32</v>
      </c>
      <c r="E460" s="40"/>
      <c r="F460" s="90" t="str">
        <f t="shared" si="17"/>
        <v/>
      </c>
      <c r="G460" s="90" t="str">
        <f t="shared" si="18"/>
        <v/>
      </c>
    </row>
    <row r="461" spans="1:7" x14ac:dyDescent="0.25">
      <c r="A461" s="23" t="s">
        <v>1588</v>
      </c>
      <c r="B461" s="112" t="s">
        <v>524</v>
      </c>
      <c r="C461" s="108" t="s">
        <v>32</v>
      </c>
      <c r="D461" s="118" t="s">
        <v>32</v>
      </c>
      <c r="E461" s="40"/>
      <c r="F461" s="90" t="str">
        <f t="shared" si="17"/>
        <v/>
      </c>
      <c r="G461" s="90" t="str">
        <f t="shared" si="18"/>
        <v/>
      </c>
    </row>
    <row r="462" spans="1:7" x14ac:dyDescent="0.25">
      <c r="A462" s="23" t="s">
        <v>1589</v>
      </c>
      <c r="B462" s="112" t="s">
        <v>524</v>
      </c>
      <c r="C462" s="108" t="s">
        <v>32</v>
      </c>
      <c r="D462" s="118" t="s">
        <v>32</v>
      </c>
      <c r="E462" s="40"/>
      <c r="F462" s="90" t="str">
        <f t="shared" si="17"/>
        <v/>
      </c>
      <c r="G462" s="90" t="str">
        <f t="shared" si="18"/>
        <v/>
      </c>
    </row>
    <row r="463" spans="1:7" x14ac:dyDescent="0.25">
      <c r="A463" s="23" t="s">
        <v>1590</v>
      </c>
      <c r="B463" s="112" t="s">
        <v>524</v>
      </c>
      <c r="C463" s="108" t="s">
        <v>32</v>
      </c>
      <c r="D463" s="118" t="s">
        <v>32</v>
      </c>
      <c r="E463" s="23"/>
      <c r="F463" s="90" t="str">
        <f t="shared" si="17"/>
        <v/>
      </c>
      <c r="G463" s="90" t="str">
        <f t="shared" si="18"/>
        <v/>
      </c>
    </row>
    <row r="464" spans="1:7" x14ac:dyDescent="0.25">
      <c r="A464" s="23" t="s">
        <v>1591</v>
      </c>
      <c r="B464" s="112" t="s">
        <v>524</v>
      </c>
      <c r="C464" s="108" t="s">
        <v>32</v>
      </c>
      <c r="D464" s="118" t="s">
        <v>32</v>
      </c>
      <c r="E464" s="75"/>
      <c r="F464" s="90" t="str">
        <f t="shared" si="17"/>
        <v/>
      </c>
      <c r="G464" s="90" t="str">
        <f t="shared" si="18"/>
        <v/>
      </c>
    </row>
    <row r="465" spans="1:7" x14ac:dyDescent="0.25">
      <c r="A465" s="23" t="s">
        <v>1592</v>
      </c>
      <c r="B465" s="112" t="s">
        <v>524</v>
      </c>
      <c r="C465" s="108" t="s">
        <v>32</v>
      </c>
      <c r="D465" s="118" t="s">
        <v>32</v>
      </c>
      <c r="E465" s="75"/>
      <c r="F465" s="90" t="str">
        <f t="shared" si="17"/>
        <v/>
      </c>
      <c r="G465" s="90" t="str">
        <f t="shared" si="18"/>
        <v/>
      </c>
    </row>
    <row r="466" spans="1:7" x14ac:dyDescent="0.25">
      <c r="A466" s="23" t="s">
        <v>1593</v>
      </c>
      <c r="B466" s="112" t="s">
        <v>524</v>
      </c>
      <c r="C466" s="108" t="s">
        <v>32</v>
      </c>
      <c r="D466" s="118" t="s">
        <v>32</v>
      </c>
      <c r="E466" s="75"/>
      <c r="F466" s="90" t="str">
        <f t="shared" si="17"/>
        <v/>
      </c>
      <c r="G466" s="90" t="str">
        <f t="shared" si="18"/>
        <v/>
      </c>
    </row>
    <row r="467" spans="1:7" x14ac:dyDescent="0.25">
      <c r="A467" s="23" t="s">
        <v>1594</v>
      </c>
      <c r="B467" s="112" t="s">
        <v>524</v>
      </c>
      <c r="C467" s="108" t="s">
        <v>32</v>
      </c>
      <c r="D467" s="118" t="s">
        <v>32</v>
      </c>
      <c r="E467" s="75"/>
      <c r="F467" s="90" t="str">
        <f t="shared" si="17"/>
        <v/>
      </c>
      <c r="G467" s="90" t="str">
        <f t="shared" si="18"/>
        <v/>
      </c>
    </row>
    <row r="468" spans="1:7" x14ac:dyDescent="0.25">
      <c r="A468" s="23" t="s">
        <v>1595</v>
      </c>
      <c r="B468" s="112" t="s">
        <v>524</v>
      </c>
      <c r="C468" s="108" t="s">
        <v>32</v>
      </c>
      <c r="D468" s="118" t="s">
        <v>32</v>
      </c>
      <c r="E468" s="75"/>
      <c r="F468" s="90" t="str">
        <f t="shared" si="17"/>
        <v/>
      </c>
      <c r="G468" s="90" t="str">
        <f t="shared" si="18"/>
        <v/>
      </c>
    </row>
    <row r="469" spans="1:7" x14ac:dyDescent="0.25">
      <c r="A469" s="23" t="s">
        <v>1596</v>
      </c>
      <c r="B469" s="112" t="s">
        <v>524</v>
      </c>
      <c r="C469" s="108" t="s">
        <v>32</v>
      </c>
      <c r="D469" s="118" t="s">
        <v>32</v>
      </c>
      <c r="E469" s="75"/>
      <c r="F469" s="90" t="str">
        <f t="shared" si="17"/>
        <v/>
      </c>
      <c r="G469" s="90" t="str">
        <f t="shared" si="18"/>
        <v/>
      </c>
    </row>
    <row r="470" spans="1:7" x14ac:dyDescent="0.25">
      <c r="A470" s="23" t="s">
        <v>1597</v>
      </c>
      <c r="B470" s="112" t="s">
        <v>524</v>
      </c>
      <c r="C470" s="108" t="s">
        <v>32</v>
      </c>
      <c r="D470" s="118" t="s">
        <v>32</v>
      </c>
      <c r="E470" s="75"/>
      <c r="F470" s="90" t="str">
        <f t="shared" si="17"/>
        <v/>
      </c>
      <c r="G470" s="90" t="str">
        <f t="shared" si="18"/>
        <v/>
      </c>
    </row>
    <row r="471" spans="1:7" x14ac:dyDescent="0.25">
      <c r="A471" s="23" t="s">
        <v>1598</v>
      </c>
      <c r="B471" s="112" t="s">
        <v>524</v>
      </c>
      <c r="C471" s="108" t="s">
        <v>32</v>
      </c>
      <c r="D471" s="118" t="s">
        <v>32</v>
      </c>
      <c r="E471" s="75"/>
      <c r="F471" s="90" t="str">
        <f t="shared" si="17"/>
        <v/>
      </c>
      <c r="G471" s="90" t="str">
        <f t="shared" si="18"/>
        <v/>
      </c>
    </row>
    <row r="472" spans="1:7" x14ac:dyDescent="0.25">
      <c r="A472" s="23" t="s">
        <v>1599</v>
      </c>
      <c r="B472" s="40" t="s">
        <v>90</v>
      </c>
      <c r="C472" s="86">
        <f>SUM(C448:C471)</f>
        <v>0</v>
      </c>
      <c r="D472" s="23">
        <f>SUM(D448:D471)</f>
        <v>0</v>
      </c>
      <c r="E472" s="75"/>
      <c r="F472" s="99">
        <f>SUM(F448:F471)</f>
        <v>0</v>
      </c>
      <c r="G472" s="99">
        <f>SUM(G448:G471)</f>
        <v>0</v>
      </c>
    </row>
    <row r="473" spans="1:7" x14ac:dyDescent="0.25">
      <c r="A473" s="42"/>
      <c r="B473" s="42" t="s">
        <v>1532</v>
      </c>
      <c r="C473" s="42" t="s">
        <v>597</v>
      </c>
      <c r="D473" s="42" t="s">
        <v>598</v>
      </c>
      <c r="E473" s="42"/>
      <c r="F473" s="42" t="s">
        <v>432</v>
      </c>
      <c r="G473" s="42" t="s">
        <v>599</v>
      </c>
    </row>
    <row r="474" spans="1:7" x14ac:dyDescent="0.25">
      <c r="A474" s="23" t="s">
        <v>1194</v>
      </c>
      <c r="B474" s="23" t="s">
        <v>630</v>
      </c>
      <c r="C474" s="117" t="s">
        <v>32</v>
      </c>
      <c r="D474" s="23"/>
      <c r="E474" s="23"/>
      <c r="F474" s="23"/>
      <c r="G474" s="23"/>
    </row>
    <row r="475" spans="1:7" x14ac:dyDescent="0.25">
      <c r="A475" s="23"/>
      <c r="B475" s="23"/>
      <c r="C475" s="23"/>
      <c r="D475" s="23"/>
      <c r="E475" s="23"/>
      <c r="F475" s="23"/>
      <c r="G475" s="23"/>
    </row>
    <row r="476" spans="1:7" x14ac:dyDescent="0.25">
      <c r="A476" s="23"/>
      <c r="B476" s="40" t="s">
        <v>631</v>
      </c>
      <c r="C476" s="23"/>
      <c r="D476" s="23"/>
      <c r="E476" s="23"/>
      <c r="F476" s="23"/>
      <c r="G476" s="23"/>
    </row>
    <row r="477" spans="1:7" x14ac:dyDescent="0.25">
      <c r="A477" s="23" t="s">
        <v>1195</v>
      </c>
      <c r="B477" s="23" t="s">
        <v>633</v>
      </c>
      <c r="C477" s="108" t="s">
        <v>32</v>
      </c>
      <c r="D477" s="118" t="s">
        <v>32</v>
      </c>
      <c r="E477" s="23"/>
      <c r="F477" s="90" t="str">
        <f>IF($C$485=0,"",IF(C477="[for completion]","",IF(C477="","",C477/$C$485)))</f>
        <v/>
      </c>
      <c r="G477" s="90" t="str">
        <f>IF($D$485=0,"",IF(D477="[for completion]","",IF(D477="","",D477/$D$485)))</f>
        <v/>
      </c>
    </row>
    <row r="478" spans="1:7" x14ac:dyDescent="0.25">
      <c r="A478" s="23" t="s">
        <v>1196</v>
      </c>
      <c r="B478" s="23" t="s">
        <v>635</v>
      </c>
      <c r="C478" s="108" t="s">
        <v>32</v>
      </c>
      <c r="D478" s="118" t="s">
        <v>32</v>
      </c>
      <c r="E478" s="23"/>
      <c r="F478" s="90" t="str">
        <f t="shared" ref="F478:F484" si="19">IF($C$485=0,"",IF(C478="[for completion]","",IF(C478="","",C478/$C$485)))</f>
        <v/>
      </c>
      <c r="G478" s="90" t="str">
        <f t="shared" ref="G478:G484" si="20">IF($D$485=0,"",IF(D478="[for completion]","",IF(D478="","",D478/$D$485)))</f>
        <v/>
      </c>
    </row>
    <row r="479" spans="1:7" x14ac:dyDescent="0.25">
      <c r="A479" s="23" t="s">
        <v>1197</v>
      </c>
      <c r="B479" s="23" t="s">
        <v>637</v>
      </c>
      <c r="C479" s="108" t="s">
        <v>32</v>
      </c>
      <c r="D479" s="118" t="s">
        <v>32</v>
      </c>
      <c r="E479" s="23"/>
      <c r="F479" s="90" t="str">
        <f t="shared" si="19"/>
        <v/>
      </c>
      <c r="G479" s="90" t="str">
        <f t="shared" si="20"/>
        <v/>
      </c>
    </row>
    <row r="480" spans="1:7" x14ac:dyDescent="0.25">
      <c r="A480" s="23" t="s">
        <v>1198</v>
      </c>
      <c r="B480" s="23" t="s">
        <v>639</v>
      </c>
      <c r="C480" s="108" t="s">
        <v>32</v>
      </c>
      <c r="D480" s="118" t="s">
        <v>32</v>
      </c>
      <c r="E480" s="23"/>
      <c r="F480" s="90" t="str">
        <f t="shared" si="19"/>
        <v/>
      </c>
      <c r="G480" s="90" t="str">
        <f t="shared" si="20"/>
        <v/>
      </c>
    </row>
    <row r="481" spans="1:7" x14ac:dyDescent="0.25">
      <c r="A481" s="23" t="s">
        <v>1199</v>
      </c>
      <c r="B481" s="23" t="s">
        <v>641</v>
      </c>
      <c r="C481" s="108" t="s">
        <v>32</v>
      </c>
      <c r="D481" s="118" t="s">
        <v>32</v>
      </c>
      <c r="E481" s="23"/>
      <c r="F481" s="90" t="str">
        <f t="shared" si="19"/>
        <v/>
      </c>
      <c r="G481" s="90" t="str">
        <f t="shared" si="20"/>
        <v/>
      </c>
    </row>
    <row r="482" spans="1:7" x14ac:dyDescent="0.25">
      <c r="A482" s="23" t="s">
        <v>1200</v>
      </c>
      <c r="B482" s="23" t="s">
        <v>643</v>
      </c>
      <c r="C482" s="108" t="s">
        <v>32</v>
      </c>
      <c r="D482" s="118" t="s">
        <v>32</v>
      </c>
      <c r="E482" s="23"/>
      <c r="F482" s="90" t="str">
        <f t="shared" si="19"/>
        <v/>
      </c>
      <c r="G482" s="90" t="str">
        <f t="shared" si="20"/>
        <v/>
      </c>
    </row>
    <row r="483" spans="1:7" x14ac:dyDescent="0.25">
      <c r="A483" s="23" t="s">
        <v>1201</v>
      </c>
      <c r="B483" s="23" t="s">
        <v>645</v>
      </c>
      <c r="C483" s="108" t="s">
        <v>32</v>
      </c>
      <c r="D483" s="118" t="s">
        <v>32</v>
      </c>
      <c r="E483" s="23"/>
      <c r="F483" s="90" t="str">
        <f t="shared" si="19"/>
        <v/>
      </c>
      <c r="G483" s="90" t="str">
        <f t="shared" si="20"/>
        <v/>
      </c>
    </row>
    <row r="484" spans="1:7" x14ac:dyDescent="0.25">
      <c r="A484" s="23" t="s">
        <v>1202</v>
      </c>
      <c r="B484" s="23" t="s">
        <v>647</v>
      </c>
      <c r="C484" s="108" t="s">
        <v>32</v>
      </c>
      <c r="D484" s="118" t="s">
        <v>32</v>
      </c>
      <c r="E484" s="23"/>
      <c r="F484" s="90" t="str">
        <f t="shared" si="19"/>
        <v/>
      </c>
      <c r="G484" s="90" t="str">
        <f t="shared" si="20"/>
        <v/>
      </c>
    </row>
    <row r="485" spans="1:7" x14ac:dyDescent="0.25">
      <c r="A485" s="23" t="s">
        <v>1203</v>
      </c>
      <c r="B485" s="49" t="s">
        <v>90</v>
      </c>
      <c r="C485" s="84">
        <f>SUM(C477:C484)</f>
        <v>0</v>
      </c>
      <c r="D485" s="47">
        <f>SUM(D477:D484)</f>
        <v>0</v>
      </c>
      <c r="E485" s="23"/>
      <c r="F485" s="81">
        <f>SUM(F477:F484)</f>
        <v>0</v>
      </c>
      <c r="G485" s="81">
        <f>SUM(G477:G484)</f>
        <v>0</v>
      </c>
    </row>
    <row r="486" spans="1:7" x14ac:dyDescent="0.25">
      <c r="A486" s="23" t="s">
        <v>1204</v>
      </c>
      <c r="B486" s="51" t="s">
        <v>650</v>
      </c>
      <c r="C486" s="108"/>
      <c r="D486" s="118"/>
      <c r="E486" s="23"/>
      <c r="F486" s="90" t="s">
        <v>896</v>
      </c>
      <c r="G486" s="90" t="s">
        <v>896</v>
      </c>
    </row>
    <row r="487" spans="1:7" x14ac:dyDescent="0.25">
      <c r="A487" s="23" t="s">
        <v>1205</v>
      </c>
      <c r="B487" s="51" t="s">
        <v>652</v>
      </c>
      <c r="C487" s="108"/>
      <c r="D487" s="118"/>
      <c r="E487" s="23"/>
      <c r="F487" s="90" t="s">
        <v>896</v>
      </c>
      <c r="G487" s="90" t="s">
        <v>896</v>
      </c>
    </row>
    <row r="488" spans="1:7" x14ac:dyDescent="0.25">
      <c r="A488" s="23" t="s">
        <v>1206</v>
      </c>
      <c r="B488" s="51" t="s">
        <v>654</v>
      </c>
      <c r="C488" s="108"/>
      <c r="D488" s="118"/>
      <c r="E488" s="23"/>
      <c r="F488" s="90" t="s">
        <v>896</v>
      </c>
      <c r="G488" s="90" t="s">
        <v>896</v>
      </c>
    </row>
    <row r="489" spans="1:7" x14ac:dyDescent="0.25">
      <c r="A489" s="23" t="s">
        <v>1279</v>
      </c>
      <c r="B489" s="51" t="s">
        <v>656</v>
      </c>
      <c r="C489" s="108"/>
      <c r="D489" s="118"/>
      <c r="E489" s="23"/>
      <c r="F489" s="90" t="s">
        <v>896</v>
      </c>
      <c r="G489" s="90" t="s">
        <v>896</v>
      </c>
    </row>
    <row r="490" spans="1:7" x14ac:dyDescent="0.25">
      <c r="A490" s="23" t="s">
        <v>1280</v>
      </c>
      <c r="B490" s="51" t="s">
        <v>658</v>
      </c>
      <c r="C490" s="108"/>
      <c r="D490" s="118"/>
      <c r="E490" s="23"/>
      <c r="F490" s="90" t="s">
        <v>896</v>
      </c>
      <c r="G490" s="90" t="s">
        <v>896</v>
      </c>
    </row>
    <row r="491" spans="1:7" x14ac:dyDescent="0.25">
      <c r="A491" s="23" t="s">
        <v>1281</v>
      </c>
      <c r="B491" s="51" t="s">
        <v>660</v>
      </c>
      <c r="C491" s="108"/>
      <c r="D491" s="118"/>
      <c r="E491" s="23"/>
      <c r="F491" s="90" t="s">
        <v>896</v>
      </c>
      <c r="G491" s="90" t="s">
        <v>896</v>
      </c>
    </row>
    <row r="492" spans="1:7" x14ac:dyDescent="0.25">
      <c r="A492" s="23" t="s">
        <v>1282</v>
      </c>
      <c r="B492" s="51"/>
      <c r="C492" s="23"/>
      <c r="D492" s="23"/>
      <c r="E492" s="23"/>
      <c r="F492" s="48"/>
      <c r="G492" s="48"/>
    </row>
    <row r="493" spans="1:7" x14ac:dyDescent="0.25">
      <c r="A493" s="23" t="s">
        <v>1283</v>
      </c>
      <c r="B493" s="51"/>
      <c r="C493" s="23"/>
      <c r="D493" s="23"/>
      <c r="E493" s="23"/>
      <c r="F493" s="48"/>
      <c r="G493" s="48"/>
    </row>
    <row r="494" spans="1:7" x14ac:dyDescent="0.25">
      <c r="A494" s="23" t="s">
        <v>1284</v>
      </c>
      <c r="B494" s="51"/>
      <c r="C494" s="23"/>
      <c r="D494" s="23"/>
      <c r="E494" s="23"/>
      <c r="F494" s="75"/>
      <c r="G494" s="75"/>
    </row>
    <row r="495" spans="1:7" x14ac:dyDescent="0.25">
      <c r="A495" s="42"/>
      <c r="B495" s="42" t="s">
        <v>1600</v>
      </c>
      <c r="C495" s="42" t="s">
        <v>597</v>
      </c>
      <c r="D495" s="42" t="s">
        <v>598</v>
      </c>
      <c r="E495" s="42"/>
      <c r="F495" s="42" t="s">
        <v>432</v>
      </c>
      <c r="G495" s="42" t="s">
        <v>599</v>
      </c>
    </row>
    <row r="496" spans="1:7" x14ac:dyDescent="0.25">
      <c r="A496" s="23" t="s">
        <v>1207</v>
      </c>
      <c r="B496" s="23" t="s">
        <v>630</v>
      </c>
      <c r="C496" s="117" t="s">
        <v>64</v>
      </c>
      <c r="D496" s="23"/>
      <c r="E496" s="23"/>
      <c r="F496" s="23"/>
      <c r="G496" s="23"/>
    </row>
    <row r="497" spans="1:7" x14ac:dyDescent="0.25">
      <c r="A497" s="23"/>
      <c r="B497" s="23"/>
      <c r="C497" s="23"/>
      <c r="D497" s="23"/>
      <c r="E497" s="23"/>
      <c r="F497" s="23"/>
      <c r="G497" s="23"/>
    </row>
    <row r="498" spans="1:7" x14ac:dyDescent="0.25">
      <c r="A498" s="23"/>
      <c r="B498" s="40" t="s">
        <v>631</v>
      </c>
      <c r="C498" s="23"/>
      <c r="D498" s="23"/>
      <c r="E498" s="23"/>
      <c r="F498" s="23"/>
      <c r="G498" s="23"/>
    </row>
    <row r="499" spans="1:7" x14ac:dyDescent="0.25">
      <c r="A499" s="23" t="s">
        <v>1208</v>
      </c>
      <c r="B499" s="23" t="s">
        <v>633</v>
      </c>
      <c r="C499" s="108" t="s">
        <v>64</v>
      </c>
      <c r="D499" s="118" t="s">
        <v>64</v>
      </c>
      <c r="E499" s="23"/>
      <c r="F499" s="90" t="str">
        <f>IF($C$507=0,"",IF(C499="[for completion]","",IF(C499="","",C499/$C$507)))</f>
        <v/>
      </c>
      <c r="G499" s="90" t="str">
        <f>IF($D$507=0,"",IF(D499="[for completion]","",IF(D499="","",D499/$D$507)))</f>
        <v/>
      </c>
    </row>
    <row r="500" spans="1:7" x14ac:dyDescent="0.25">
      <c r="A500" s="23" t="s">
        <v>1209</v>
      </c>
      <c r="B500" s="23" t="s">
        <v>635</v>
      </c>
      <c r="C500" s="108" t="s">
        <v>64</v>
      </c>
      <c r="D500" s="118" t="s">
        <v>64</v>
      </c>
      <c r="E500" s="23"/>
      <c r="F500" s="90" t="str">
        <f t="shared" ref="F500:F506" si="21">IF($C$507=0,"",IF(C500="[for completion]","",IF(C500="","",C500/$C$507)))</f>
        <v/>
      </c>
      <c r="G500" s="90" t="str">
        <f t="shared" ref="G500:G506" si="22">IF($D$507=0,"",IF(D500="[for completion]","",IF(D500="","",D500/$D$507)))</f>
        <v/>
      </c>
    </row>
    <row r="501" spans="1:7" x14ac:dyDescent="0.25">
      <c r="A501" s="23" t="s">
        <v>1210</v>
      </c>
      <c r="B501" s="23" t="s">
        <v>637</v>
      </c>
      <c r="C501" s="108" t="s">
        <v>64</v>
      </c>
      <c r="D501" s="118" t="s">
        <v>64</v>
      </c>
      <c r="E501" s="23"/>
      <c r="F501" s="90" t="str">
        <f t="shared" si="21"/>
        <v/>
      </c>
      <c r="G501" s="90" t="str">
        <f t="shared" si="22"/>
        <v/>
      </c>
    </row>
    <row r="502" spans="1:7" x14ac:dyDescent="0.25">
      <c r="A502" s="23" t="s">
        <v>1211</v>
      </c>
      <c r="B502" s="23" t="s">
        <v>639</v>
      </c>
      <c r="C502" s="108" t="s">
        <v>64</v>
      </c>
      <c r="D502" s="118" t="s">
        <v>64</v>
      </c>
      <c r="E502" s="23"/>
      <c r="F502" s="90" t="str">
        <f t="shared" si="21"/>
        <v/>
      </c>
      <c r="G502" s="90" t="str">
        <f t="shared" si="22"/>
        <v/>
      </c>
    </row>
    <row r="503" spans="1:7" x14ac:dyDescent="0.25">
      <c r="A503" s="23" t="s">
        <v>1212</v>
      </c>
      <c r="B503" s="23" t="s">
        <v>641</v>
      </c>
      <c r="C503" s="108" t="s">
        <v>64</v>
      </c>
      <c r="D503" s="118" t="s">
        <v>64</v>
      </c>
      <c r="E503" s="23"/>
      <c r="F503" s="90" t="str">
        <f t="shared" si="21"/>
        <v/>
      </c>
      <c r="G503" s="90" t="str">
        <f t="shared" si="22"/>
        <v/>
      </c>
    </row>
    <row r="504" spans="1:7" x14ac:dyDescent="0.25">
      <c r="A504" s="23" t="s">
        <v>1213</v>
      </c>
      <c r="B504" s="23" t="s">
        <v>643</v>
      </c>
      <c r="C504" s="108" t="s">
        <v>64</v>
      </c>
      <c r="D504" s="118" t="s">
        <v>64</v>
      </c>
      <c r="E504" s="23"/>
      <c r="F504" s="90" t="str">
        <f t="shared" si="21"/>
        <v/>
      </c>
      <c r="G504" s="90" t="str">
        <f t="shared" si="22"/>
        <v/>
      </c>
    </row>
    <row r="505" spans="1:7" x14ac:dyDescent="0.25">
      <c r="A505" s="23" t="s">
        <v>1214</v>
      </c>
      <c r="B505" s="23" t="s">
        <v>645</v>
      </c>
      <c r="C505" s="108" t="s">
        <v>64</v>
      </c>
      <c r="D505" s="118" t="s">
        <v>64</v>
      </c>
      <c r="E505" s="23"/>
      <c r="F505" s="90" t="str">
        <f t="shared" si="21"/>
        <v/>
      </c>
      <c r="G505" s="90" t="str">
        <f t="shared" si="22"/>
        <v/>
      </c>
    </row>
    <row r="506" spans="1:7" x14ac:dyDescent="0.25">
      <c r="A506" s="23" t="s">
        <v>1215</v>
      </c>
      <c r="B506" s="23" t="s">
        <v>647</v>
      </c>
      <c r="C506" s="108" t="s">
        <v>64</v>
      </c>
      <c r="D506" s="111" t="s">
        <v>64</v>
      </c>
      <c r="E506" s="23"/>
      <c r="F506" s="90" t="str">
        <f t="shared" si="21"/>
        <v/>
      </c>
      <c r="G506" s="90" t="str">
        <f t="shared" si="22"/>
        <v/>
      </c>
    </row>
    <row r="507" spans="1:7" x14ac:dyDescent="0.25">
      <c r="A507" s="23" t="s">
        <v>1216</v>
      </c>
      <c r="B507" s="49" t="s">
        <v>90</v>
      </c>
      <c r="C507" s="84">
        <f>SUM(C499:C506)</f>
        <v>0</v>
      </c>
      <c r="D507" s="47">
        <f>SUM(D499:D506)</f>
        <v>0</v>
      </c>
      <c r="E507" s="23"/>
      <c r="F507" s="81">
        <f>SUM(F499:F506)</f>
        <v>0</v>
      </c>
      <c r="G507" s="81">
        <f>SUM(G499:G506)</f>
        <v>0</v>
      </c>
    </row>
    <row r="508" spans="1:7" x14ac:dyDescent="0.25">
      <c r="A508" s="23" t="s">
        <v>1285</v>
      </c>
      <c r="B508" s="51" t="s">
        <v>650</v>
      </c>
      <c r="C508" s="84"/>
      <c r="D508" s="85"/>
      <c r="E508" s="23"/>
      <c r="F508" s="90" t="s">
        <v>896</v>
      </c>
      <c r="G508" s="90" t="s">
        <v>896</v>
      </c>
    </row>
    <row r="509" spans="1:7" x14ac:dyDescent="0.25">
      <c r="A509" s="23" t="s">
        <v>1286</v>
      </c>
      <c r="B509" s="51" t="s">
        <v>652</v>
      </c>
      <c r="C509" s="84"/>
      <c r="D509" s="85"/>
      <c r="E509" s="23"/>
      <c r="F509" s="90" t="s">
        <v>896</v>
      </c>
      <c r="G509" s="90" t="s">
        <v>896</v>
      </c>
    </row>
    <row r="510" spans="1:7" x14ac:dyDescent="0.25">
      <c r="A510" s="23" t="s">
        <v>1287</v>
      </c>
      <c r="B510" s="51" t="s">
        <v>654</v>
      </c>
      <c r="C510" s="84"/>
      <c r="D510" s="85"/>
      <c r="E510" s="23"/>
      <c r="F510" s="90" t="s">
        <v>896</v>
      </c>
      <c r="G510" s="90" t="s">
        <v>896</v>
      </c>
    </row>
    <row r="511" spans="1:7" x14ac:dyDescent="0.25">
      <c r="A511" s="23" t="s">
        <v>1425</v>
      </c>
      <c r="B511" s="51" t="s">
        <v>656</v>
      </c>
      <c r="C511" s="84"/>
      <c r="D511" s="85"/>
      <c r="E511" s="23"/>
      <c r="F511" s="90" t="s">
        <v>896</v>
      </c>
      <c r="G511" s="90" t="s">
        <v>896</v>
      </c>
    </row>
    <row r="512" spans="1:7" x14ac:dyDescent="0.25">
      <c r="A512" s="23" t="s">
        <v>1426</v>
      </c>
      <c r="B512" s="51" t="s">
        <v>658</v>
      </c>
      <c r="C512" s="84"/>
      <c r="D512" s="85"/>
      <c r="E512" s="23"/>
      <c r="F512" s="90" t="s">
        <v>896</v>
      </c>
      <c r="G512" s="90" t="s">
        <v>896</v>
      </c>
    </row>
    <row r="513" spans="1:7" x14ac:dyDescent="0.25">
      <c r="A513" s="23" t="s">
        <v>1427</v>
      </c>
      <c r="B513" s="51" t="s">
        <v>660</v>
      </c>
      <c r="C513" s="84"/>
      <c r="D513" s="85"/>
      <c r="E513" s="23"/>
      <c r="F513" s="90" t="s">
        <v>896</v>
      </c>
      <c r="G513" s="90" t="s">
        <v>896</v>
      </c>
    </row>
    <row r="514" spans="1:7" x14ac:dyDescent="0.25">
      <c r="A514" s="23" t="s">
        <v>1428</v>
      </c>
      <c r="B514" s="51"/>
      <c r="C514" s="23"/>
      <c r="D514" s="23"/>
      <c r="E514" s="23"/>
      <c r="F514" s="90"/>
      <c r="G514" s="90"/>
    </row>
    <row r="515" spans="1:7" x14ac:dyDescent="0.25">
      <c r="A515" s="23" t="s">
        <v>1429</v>
      </c>
      <c r="B515" s="51"/>
      <c r="C515" s="23"/>
      <c r="D515" s="23"/>
      <c r="E515" s="23"/>
      <c r="F515" s="90"/>
      <c r="G515" s="90"/>
    </row>
    <row r="516" spans="1:7" x14ac:dyDescent="0.25">
      <c r="A516" s="23" t="s">
        <v>1430</v>
      </c>
      <c r="B516" s="51"/>
      <c r="C516" s="23"/>
      <c r="D516" s="23"/>
      <c r="E516" s="23"/>
      <c r="F516" s="90"/>
      <c r="G516" s="81"/>
    </row>
    <row r="517" spans="1:7" x14ac:dyDescent="0.25">
      <c r="A517" s="42"/>
      <c r="B517" s="42" t="s">
        <v>1601</v>
      </c>
      <c r="C517" s="42" t="s">
        <v>716</v>
      </c>
      <c r="D517" s="42"/>
      <c r="E517" s="42"/>
      <c r="F517" s="42"/>
      <c r="G517" s="42"/>
    </row>
    <row r="518" spans="1:7" x14ac:dyDescent="0.25">
      <c r="A518" s="23" t="s">
        <v>1288</v>
      </c>
      <c r="B518" s="40" t="s">
        <v>717</v>
      </c>
      <c r="C518" s="117" t="s">
        <v>32</v>
      </c>
      <c r="D518" s="117"/>
      <c r="E518" s="23"/>
      <c r="F518" s="23"/>
      <c r="G518" s="23"/>
    </row>
    <row r="519" spans="1:7" x14ac:dyDescent="0.25">
      <c r="A519" s="23" t="s">
        <v>1289</v>
      </c>
      <c r="B519" s="40" t="s">
        <v>718</v>
      </c>
      <c r="C519" s="117" t="s">
        <v>32</v>
      </c>
      <c r="D519" s="117"/>
      <c r="E519" s="23"/>
      <c r="F519" s="23"/>
      <c r="G519" s="23"/>
    </row>
    <row r="520" spans="1:7" x14ac:dyDescent="0.25">
      <c r="A520" s="23" t="s">
        <v>1290</v>
      </c>
      <c r="B520" s="40" t="s">
        <v>719</v>
      </c>
      <c r="C520" s="117" t="s">
        <v>32</v>
      </c>
      <c r="D520" s="117"/>
      <c r="E520" s="23"/>
      <c r="F520" s="23"/>
      <c r="G520" s="23"/>
    </row>
    <row r="521" spans="1:7" x14ac:dyDescent="0.25">
      <c r="A521" s="23" t="s">
        <v>1291</v>
      </c>
      <c r="B521" s="40" t="s">
        <v>720</v>
      </c>
      <c r="C521" s="117" t="s">
        <v>32</v>
      </c>
      <c r="D521" s="117"/>
      <c r="E521" s="23"/>
      <c r="F521" s="23"/>
      <c r="G521" s="23"/>
    </row>
    <row r="522" spans="1:7" x14ac:dyDescent="0.25">
      <c r="A522" s="23" t="s">
        <v>1292</v>
      </c>
      <c r="B522" s="40" t="s">
        <v>721</v>
      </c>
      <c r="C522" s="117" t="s">
        <v>32</v>
      </c>
      <c r="D522" s="117"/>
      <c r="E522" s="23"/>
      <c r="F522" s="23"/>
      <c r="G522" s="23"/>
    </row>
    <row r="523" spans="1:7" x14ac:dyDescent="0.25">
      <c r="A523" s="23" t="s">
        <v>1293</v>
      </c>
      <c r="B523" s="40" t="s">
        <v>722</v>
      </c>
      <c r="C523" s="117" t="s">
        <v>32</v>
      </c>
      <c r="D523" s="117"/>
      <c r="E523" s="23"/>
      <c r="F523" s="23"/>
      <c r="G523" s="23"/>
    </row>
    <row r="524" spans="1:7" x14ac:dyDescent="0.25">
      <c r="A524" s="23" t="s">
        <v>1294</v>
      </c>
      <c r="B524" s="40" t="s">
        <v>723</v>
      </c>
      <c r="C524" s="117" t="s">
        <v>32</v>
      </c>
      <c r="D524" s="117"/>
      <c r="E524" s="23"/>
      <c r="F524" s="23"/>
      <c r="G524" s="23"/>
    </row>
    <row r="525" spans="1:7" x14ac:dyDescent="0.25">
      <c r="A525" s="23" t="s">
        <v>1295</v>
      </c>
      <c r="B525" s="40" t="s">
        <v>1414</v>
      </c>
      <c r="C525" s="117" t="s">
        <v>32</v>
      </c>
      <c r="D525" s="117"/>
      <c r="E525" s="23"/>
      <c r="F525" s="23"/>
      <c r="G525" s="23"/>
    </row>
    <row r="526" spans="1:7" x14ac:dyDescent="0.25">
      <c r="A526" s="23" t="s">
        <v>1296</v>
      </c>
      <c r="B526" s="40" t="s">
        <v>1415</v>
      </c>
      <c r="C526" s="117" t="s">
        <v>32</v>
      </c>
      <c r="D526" s="117"/>
      <c r="E526" s="23"/>
      <c r="F526" s="23"/>
      <c r="G526" s="23"/>
    </row>
    <row r="527" spans="1:7" x14ac:dyDescent="0.25">
      <c r="A527" s="23" t="s">
        <v>1297</v>
      </c>
      <c r="B527" s="40" t="s">
        <v>1416</v>
      </c>
      <c r="C527" s="117" t="s">
        <v>32</v>
      </c>
      <c r="D527" s="117"/>
      <c r="E527" s="23"/>
      <c r="F527" s="23"/>
      <c r="G527" s="23"/>
    </row>
    <row r="528" spans="1:7" x14ac:dyDescent="0.25">
      <c r="A528" s="23" t="s">
        <v>1329</v>
      </c>
      <c r="B528" s="40" t="s">
        <v>724</v>
      </c>
      <c r="C528" s="117" t="s">
        <v>32</v>
      </c>
      <c r="D528" s="117"/>
      <c r="E528" s="23"/>
      <c r="F528" s="23"/>
      <c r="G528" s="23"/>
    </row>
    <row r="529" spans="1:7" x14ac:dyDescent="0.25">
      <c r="A529" s="23" t="s">
        <v>1431</v>
      </c>
      <c r="B529" s="40" t="s">
        <v>1976</v>
      </c>
      <c r="C529" s="117" t="s">
        <v>32</v>
      </c>
      <c r="D529" s="117"/>
      <c r="E529" s="23"/>
      <c r="F529" s="23"/>
      <c r="G529" s="23"/>
    </row>
    <row r="530" spans="1:7" x14ac:dyDescent="0.25">
      <c r="A530" s="23" t="s">
        <v>1432</v>
      </c>
      <c r="B530" s="40" t="s">
        <v>88</v>
      </c>
      <c r="C530" s="117" t="s">
        <v>32</v>
      </c>
      <c r="D530" s="117"/>
      <c r="E530" s="23"/>
      <c r="F530" s="23"/>
      <c r="G530" s="23"/>
    </row>
    <row r="531" spans="1:7" x14ac:dyDescent="0.25">
      <c r="A531" s="23" t="s">
        <v>1433</v>
      </c>
      <c r="B531" s="51" t="s">
        <v>1417</v>
      </c>
      <c r="C531" s="117"/>
      <c r="D531" s="107"/>
      <c r="E531" s="23"/>
      <c r="F531" s="23"/>
      <c r="G531" s="23"/>
    </row>
    <row r="532" spans="1:7" x14ac:dyDescent="0.25">
      <c r="A532" s="23" t="s">
        <v>1434</v>
      </c>
      <c r="B532" s="51" t="s">
        <v>92</v>
      </c>
      <c r="C532" s="117"/>
      <c r="D532" s="107"/>
      <c r="E532" s="23"/>
      <c r="F532" s="23"/>
      <c r="G532" s="23"/>
    </row>
    <row r="533" spans="1:7" x14ac:dyDescent="0.25">
      <c r="A533" s="23" t="s">
        <v>1435</v>
      </c>
      <c r="B533" s="51" t="s">
        <v>92</v>
      </c>
      <c r="C533" s="117"/>
      <c r="D533" s="107"/>
      <c r="E533" s="23"/>
      <c r="F533" s="23"/>
      <c r="G533" s="23"/>
    </row>
    <row r="534" spans="1:7" x14ac:dyDescent="0.25">
      <c r="A534" s="23" t="s">
        <v>1602</v>
      </c>
      <c r="B534" s="51" t="s">
        <v>92</v>
      </c>
      <c r="C534" s="117"/>
      <c r="D534" s="107"/>
      <c r="E534" s="23"/>
      <c r="F534" s="23"/>
      <c r="G534" s="23"/>
    </row>
    <row r="535" spans="1:7" x14ac:dyDescent="0.25">
      <c r="A535" s="23" t="s">
        <v>1603</v>
      </c>
      <c r="B535" s="51" t="s">
        <v>92</v>
      </c>
      <c r="C535" s="117"/>
      <c r="D535" s="107"/>
      <c r="E535" s="23"/>
      <c r="F535" s="23"/>
      <c r="G535" s="23"/>
    </row>
    <row r="536" spans="1:7" x14ac:dyDescent="0.25">
      <c r="A536" s="23" t="s">
        <v>1604</v>
      </c>
      <c r="B536" s="51" t="s">
        <v>92</v>
      </c>
      <c r="C536" s="117"/>
      <c r="D536" s="107"/>
      <c r="E536" s="23"/>
      <c r="F536" s="23"/>
      <c r="G536" s="23"/>
    </row>
    <row r="537" spans="1:7" x14ac:dyDescent="0.25">
      <c r="A537" s="23" t="s">
        <v>1605</v>
      </c>
      <c r="B537" s="51" t="s">
        <v>92</v>
      </c>
      <c r="C537" s="117"/>
      <c r="D537" s="107"/>
      <c r="E537" s="23"/>
      <c r="F537" s="23"/>
      <c r="G537" s="23"/>
    </row>
    <row r="538" spans="1:7" x14ac:dyDescent="0.25">
      <c r="A538" s="23" t="s">
        <v>1606</v>
      </c>
      <c r="B538" s="51" t="s">
        <v>92</v>
      </c>
      <c r="C538" s="117"/>
      <c r="D538" s="107"/>
      <c r="E538" s="23"/>
      <c r="F538" s="23"/>
      <c r="G538" s="23"/>
    </row>
    <row r="539" spans="1:7" x14ac:dyDescent="0.25">
      <c r="A539" s="23" t="s">
        <v>1607</v>
      </c>
      <c r="B539" s="51" t="s">
        <v>92</v>
      </c>
      <c r="C539" s="117"/>
      <c r="D539" s="107"/>
      <c r="E539" s="23"/>
      <c r="F539" s="23"/>
      <c r="G539" s="23"/>
    </row>
    <row r="540" spans="1:7" x14ac:dyDescent="0.25">
      <c r="A540" s="23" t="s">
        <v>1608</v>
      </c>
      <c r="B540" s="51" t="s">
        <v>92</v>
      </c>
      <c r="C540" s="117"/>
      <c r="D540" s="107"/>
      <c r="E540" s="23"/>
      <c r="F540" s="23"/>
      <c r="G540" s="23"/>
    </row>
    <row r="541" spans="1:7" x14ac:dyDescent="0.25">
      <c r="A541" s="23" t="s">
        <v>1609</v>
      </c>
      <c r="B541" s="51" t="s">
        <v>92</v>
      </c>
      <c r="C541" s="117"/>
      <c r="D541" s="107"/>
      <c r="E541" s="23"/>
      <c r="F541" s="23"/>
      <c r="G541" s="23"/>
    </row>
    <row r="542" spans="1:7" x14ac:dyDescent="0.25">
      <c r="A542" s="23" t="s">
        <v>1610</v>
      </c>
      <c r="B542" s="51" t="s">
        <v>92</v>
      </c>
      <c r="C542" s="117"/>
      <c r="D542" s="107"/>
      <c r="E542" s="23"/>
      <c r="F542" s="23"/>
      <c r="G542" s="21"/>
    </row>
    <row r="543" spans="1:7" x14ac:dyDescent="0.25">
      <c r="A543" s="23" t="s">
        <v>1611</v>
      </c>
      <c r="B543" s="51" t="s">
        <v>92</v>
      </c>
      <c r="C543" s="117"/>
      <c r="D543" s="107"/>
      <c r="E543" s="23"/>
      <c r="F543" s="23"/>
      <c r="G543" s="21"/>
    </row>
    <row r="544" spans="1:7" x14ac:dyDescent="0.25">
      <c r="A544" s="23" t="s">
        <v>1612</v>
      </c>
      <c r="B544" s="51" t="s">
        <v>92</v>
      </c>
      <c r="C544" s="117"/>
      <c r="D544" s="107"/>
      <c r="E544" s="23"/>
      <c r="F544" s="23"/>
      <c r="G544" s="21"/>
    </row>
    <row r="545" spans="1:7" x14ac:dyDescent="0.25">
      <c r="A545" s="42"/>
      <c r="B545" s="42" t="s">
        <v>1613</v>
      </c>
      <c r="C545" s="42" t="s">
        <v>59</v>
      </c>
      <c r="D545" s="42" t="s">
        <v>885</v>
      </c>
      <c r="E545" s="42"/>
      <c r="F545" s="42" t="s">
        <v>432</v>
      </c>
      <c r="G545" s="42" t="s">
        <v>1193</v>
      </c>
    </row>
    <row r="546" spans="1:7" x14ac:dyDescent="0.25">
      <c r="A546" s="23" t="s">
        <v>1330</v>
      </c>
      <c r="B546" s="112" t="s">
        <v>524</v>
      </c>
      <c r="C546" s="107" t="s">
        <v>32</v>
      </c>
      <c r="D546" s="107" t="s">
        <v>32</v>
      </c>
      <c r="E546" s="29"/>
      <c r="F546" s="90" t="str">
        <f>IF($C$564=0,"",IF(C546="[for completion]","",IF(C546="","",C546/$C$564)))</f>
        <v/>
      </c>
      <c r="G546" s="90" t="str">
        <f>IF($D$564=0,"",IF(D546="[for completion]","",IF(D546="","",D546/$D$564)))</f>
        <v/>
      </c>
    </row>
    <row r="547" spans="1:7" x14ac:dyDescent="0.25">
      <c r="A547" s="23" t="s">
        <v>1331</v>
      </c>
      <c r="B547" s="112" t="s">
        <v>524</v>
      </c>
      <c r="C547" s="107" t="s">
        <v>32</v>
      </c>
      <c r="D547" s="107" t="s">
        <v>32</v>
      </c>
      <c r="E547" s="29"/>
      <c r="F547" s="90" t="str">
        <f t="shared" ref="F547:F563" si="23">IF($C$564=0,"",IF(C547="[for completion]","",IF(C547="","",C547/$C$564)))</f>
        <v/>
      </c>
      <c r="G547" s="90" t="str">
        <f t="shared" ref="G547:G563" si="24">IF($D$564=0,"",IF(D547="[for completion]","",IF(D547="","",D547/$D$564)))</f>
        <v/>
      </c>
    </row>
    <row r="548" spans="1:7" x14ac:dyDescent="0.25">
      <c r="A548" s="23" t="s">
        <v>1332</v>
      </c>
      <c r="B548" s="112" t="s">
        <v>524</v>
      </c>
      <c r="C548" s="107" t="s">
        <v>32</v>
      </c>
      <c r="D548" s="107" t="s">
        <v>32</v>
      </c>
      <c r="E548" s="29"/>
      <c r="F548" s="90" t="str">
        <f t="shared" si="23"/>
        <v/>
      </c>
      <c r="G548" s="90" t="str">
        <f t="shared" si="24"/>
        <v/>
      </c>
    </row>
    <row r="549" spans="1:7" x14ac:dyDescent="0.25">
      <c r="A549" s="23" t="s">
        <v>1333</v>
      </c>
      <c r="B549" s="112" t="s">
        <v>524</v>
      </c>
      <c r="C549" s="107" t="s">
        <v>32</v>
      </c>
      <c r="D549" s="107" t="s">
        <v>32</v>
      </c>
      <c r="E549" s="29"/>
      <c r="F549" s="90" t="str">
        <f t="shared" si="23"/>
        <v/>
      </c>
      <c r="G549" s="90" t="str">
        <f t="shared" si="24"/>
        <v/>
      </c>
    </row>
    <row r="550" spans="1:7" x14ac:dyDescent="0.25">
      <c r="A550" s="23" t="s">
        <v>1334</v>
      </c>
      <c r="B550" s="112" t="s">
        <v>524</v>
      </c>
      <c r="C550" s="107" t="s">
        <v>32</v>
      </c>
      <c r="D550" s="107" t="s">
        <v>32</v>
      </c>
      <c r="E550" s="29"/>
      <c r="F550" s="90" t="str">
        <f t="shared" si="23"/>
        <v/>
      </c>
      <c r="G550" s="90" t="str">
        <f t="shared" si="24"/>
        <v/>
      </c>
    </row>
    <row r="551" spans="1:7" x14ac:dyDescent="0.25">
      <c r="A551" s="23" t="s">
        <v>1436</v>
      </c>
      <c r="B551" s="112" t="s">
        <v>524</v>
      </c>
      <c r="C551" s="107" t="s">
        <v>32</v>
      </c>
      <c r="D551" s="107" t="s">
        <v>32</v>
      </c>
      <c r="E551" s="29"/>
      <c r="F551" s="90" t="str">
        <f t="shared" si="23"/>
        <v/>
      </c>
      <c r="G551" s="90" t="str">
        <f t="shared" si="24"/>
        <v/>
      </c>
    </row>
    <row r="552" spans="1:7" x14ac:dyDescent="0.25">
      <c r="A552" s="23" t="s">
        <v>1437</v>
      </c>
      <c r="B552" s="112" t="s">
        <v>524</v>
      </c>
      <c r="C552" s="107" t="s">
        <v>32</v>
      </c>
      <c r="D552" s="107" t="s">
        <v>32</v>
      </c>
      <c r="E552" s="29"/>
      <c r="F552" s="90" t="str">
        <f t="shared" si="23"/>
        <v/>
      </c>
      <c r="G552" s="90" t="str">
        <f t="shared" si="24"/>
        <v/>
      </c>
    </row>
    <row r="553" spans="1:7" x14ac:dyDescent="0.25">
      <c r="A553" s="23" t="s">
        <v>1438</v>
      </c>
      <c r="B553" s="112" t="s">
        <v>524</v>
      </c>
      <c r="C553" s="107" t="s">
        <v>32</v>
      </c>
      <c r="D553" s="107" t="s">
        <v>32</v>
      </c>
      <c r="E553" s="29"/>
      <c r="F553" s="90" t="str">
        <f t="shared" si="23"/>
        <v/>
      </c>
      <c r="G553" s="90" t="str">
        <f t="shared" si="24"/>
        <v/>
      </c>
    </row>
    <row r="554" spans="1:7" x14ac:dyDescent="0.25">
      <c r="A554" s="23" t="s">
        <v>1439</v>
      </c>
      <c r="B554" s="112" t="s">
        <v>524</v>
      </c>
      <c r="C554" s="107" t="s">
        <v>32</v>
      </c>
      <c r="D554" s="107" t="s">
        <v>32</v>
      </c>
      <c r="E554" s="29"/>
      <c r="F554" s="90" t="str">
        <f t="shared" si="23"/>
        <v/>
      </c>
      <c r="G554" s="90" t="str">
        <f t="shared" si="24"/>
        <v/>
      </c>
    </row>
    <row r="555" spans="1:7" x14ac:dyDescent="0.25">
      <c r="A555" s="23" t="s">
        <v>1440</v>
      </c>
      <c r="B555" s="112" t="s">
        <v>524</v>
      </c>
      <c r="C555" s="107" t="s">
        <v>32</v>
      </c>
      <c r="D555" s="107" t="s">
        <v>32</v>
      </c>
      <c r="E555" s="29"/>
      <c r="F555" s="90" t="str">
        <f t="shared" si="23"/>
        <v/>
      </c>
      <c r="G555" s="90" t="str">
        <f t="shared" si="24"/>
        <v/>
      </c>
    </row>
    <row r="556" spans="1:7" x14ac:dyDescent="0.25">
      <c r="A556" s="23" t="s">
        <v>1441</v>
      </c>
      <c r="B556" s="112" t="s">
        <v>524</v>
      </c>
      <c r="C556" s="107" t="s">
        <v>32</v>
      </c>
      <c r="D556" s="107" t="s">
        <v>32</v>
      </c>
      <c r="E556" s="29"/>
      <c r="F556" s="90" t="str">
        <f t="shared" si="23"/>
        <v/>
      </c>
      <c r="G556" s="90" t="str">
        <f t="shared" si="24"/>
        <v/>
      </c>
    </row>
    <row r="557" spans="1:7" x14ac:dyDescent="0.25">
      <c r="A557" s="23" t="s">
        <v>1442</v>
      </c>
      <c r="B557" s="112" t="s">
        <v>524</v>
      </c>
      <c r="C557" s="107" t="s">
        <v>32</v>
      </c>
      <c r="D557" s="107" t="s">
        <v>32</v>
      </c>
      <c r="E557" s="29"/>
      <c r="F557" s="90" t="str">
        <f t="shared" si="23"/>
        <v/>
      </c>
      <c r="G557" s="90" t="str">
        <f t="shared" si="24"/>
        <v/>
      </c>
    </row>
    <row r="558" spans="1:7" x14ac:dyDescent="0.25">
      <c r="A558" s="23" t="s">
        <v>1443</v>
      </c>
      <c r="B558" s="112" t="s">
        <v>524</v>
      </c>
      <c r="C558" s="107" t="s">
        <v>32</v>
      </c>
      <c r="D558" s="107" t="s">
        <v>32</v>
      </c>
      <c r="E558" s="29"/>
      <c r="F558" s="90" t="str">
        <f t="shared" si="23"/>
        <v/>
      </c>
      <c r="G558" s="90" t="str">
        <f t="shared" si="24"/>
        <v/>
      </c>
    </row>
    <row r="559" spans="1:7" x14ac:dyDescent="0.25">
      <c r="A559" s="23" t="s">
        <v>1444</v>
      </c>
      <c r="B559" s="112" t="s">
        <v>524</v>
      </c>
      <c r="C559" s="107" t="s">
        <v>32</v>
      </c>
      <c r="D559" s="107" t="s">
        <v>32</v>
      </c>
      <c r="E559" s="29"/>
      <c r="F559" s="90" t="str">
        <f t="shared" si="23"/>
        <v/>
      </c>
      <c r="G559" s="90" t="str">
        <f t="shared" si="24"/>
        <v/>
      </c>
    </row>
    <row r="560" spans="1:7" x14ac:dyDescent="0.25">
      <c r="A560" s="23" t="s">
        <v>1445</v>
      </c>
      <c r="B560" s="112" t="s">
        <v>524</v>
      </c>
      <c r="C560" s="107" t="s">
        <v>32</v>
      </c>
      <c r="D560" s="107" t="s">
        <v>32</v>
      </c>
      <c r="E560" s="29"/>
      <c r="F560" s="90" t="str">
        <f t="shared" si="23"/>
        <v/>
      </c>
      <c r="G560" s="90" t="str">
        <f t="shared" si="24"/>
        <v/>
      </c>
    </row>
    <row r="561" spans="1:7" x14ac:dyDescent="0.25">
      <c r="A561" s="23" t="s">
        <v>1446</v>
      </c>
      <c r="B561" s="112" t="s">
        <v>524</v>
      </c>
      <c r="C561" s="107" t="s">
        <v>32</v>
      </c>
      <c r="D561" s="107" t="s">
        <v>32</v>
      </c>
      <c r="E561" s="29"/>
      <c r="F561" s="90" t="str">
        <f t="shared" si="23"/>
        <v/>
      </c>
      <c r="G561" s="90" t="str">
        <f t="shared" si="24"/>
        <v/>
      </c>
    </row>
    <row r="562" spans="1:7" x14ac:dyDescent="0.25">
      <c r="A562" s="23" t="s">
        <v>1447</v>
      </c>
      <c r="B562" s="112" t="s">
        <v>524</v>
      </c>
      <c r="C562" s="107" t="s">
        <v>32</v>
      </c>
      <c r="D562" s="107" t="s">
        <v>32</v>
      </c>
      <c r="E562" s="29"/>
      <c r="F562" s="90" t="str">
        <f t="shared" si="23"/>
        <v/>
      </c>
      <c r="G562" s="90" t="str">
        <f t="shared" si="24"/>
        <v/>
      </c>
    </row>
    <row r="563" spans="1:7" x14ac:dyDescent="0.25">
      <c r="A563" s="23" t="s">
        <v>1448</v>
      </c>
      <c r="B563" s="40" t="s">
        <v>1276</v>
      </c>
      <c r="C563" s="107" t="s">
        <v>32</v>
      </c>
      <c r="D563" s="107" t="s">
        <v>32</v>
      </c>
      <c r="E563" s="29"/>
      <c r="F563" s="90" t="str">
        <f t="shared" si="23"/>
        <v/>
      </c>
      <c r="G563" s="90" t="str">
        <f t="shared" si="24"/>
        <v/>
      </c>
    </row>
    <row r="564" spans="1:7" x14ac:dyDescent="0.25">
      <c r="A564" s="23" t="s">
        <v>1449</v>
      </c>
      <c r="B564" s="40" t="s">
        <v>90</v>
      </c>
      <c r="C564" s="84">
        <f>SUM(C546:C563)</f>
        <v>0</v>
      </c>
      <c r="D564" s="85">
        <f>SUM(D546:D563)</f>
        <v>0</v>
      </c>
      <c r="E564" s="29"/>
      <c r="F564" s="81">
        <f>SUM(F546:F563)</f>
        <v>0</v>
      </c>
      <c r="G564" s="81">
        <f>SUM(G546:G563)</f>
        <v>0</v>
      </c>
    </row>
    <row r="565" spans="1:7" x14ac:dyDescent="0.25">
      <c r="A565" s="23" t="s">
        <v>1614</v>
      </c>
      <c r="B565" s="40"/>
      <c r="C565" s="23"/>
      <c r="D565" s="23"/>
      <c r="E565" s="29"/>
      <c r="F565" s="29"/>
      <c r="G565" s="29"/>
    </row>
    <row r="566" spans="1:7" x14ac:dyDescent="0.25">
      <c r="A566" s="23" t="s">
        <v>1615</v>
      </c>
      <c r="B566" s="40"/>
      <c r="C566" s="23"/>
      <c r="D566" s="23"/>
      <c r="E566" s="29"/>
      <c r="F566" s="29"/>
      <c r="G566" s="29"/>
    </row>
    <row r="567" spans="1:7" x14ac:dyDescent="0.25">
      <c r="A567" s="23" t="s">
        <v>1616</v>
      </c>
      <c r="B567" s="40"/>
      <c r="C567" s="23"/>
      <c r="D567" s="23"/>
      <c r="E567" s="29"/>
      <c r="F567" s="29"/>
      <c r="G567" s="29"/>
    </row>
    <row r="568" spans="1:7" x14ac:dyDescent="0.25">
      <c r="A568" s="42"/>
      <c r="B568" s="42" t="s">
        <v>1617</v>
      </c>
      <c r="C568" s="42" t="s">
        <v>59</v>
      </c>
      <c r="D568" s="42" t="s">
        <v>885</v>
      </c>
      <c r="E568" s="42"/>
      <c r="F568" s="42" t="s">
        <v>432</v>
      </c>
      <c r="G568" s="42" t="s">
        <v>1495</v>
      </c>
    </row>
    <row r="569" spans="1:7" x14ac:dyDescent="0.25">
      <c r="A569" s="23" t="s">
        <v>1450</v>
      </c>
      <c r="B569" s="112" t="s">
        <v>524</v>
      </c>
      <c r="C569" s="108" t="s">
        <v>32</v>
      </c>
      <c r="D569" s="118" t="s">
        <v>32</v>
      </c>
      <c r="E569" s="29"/>
      <c r="F569" s="90" t="str">
        <f>IF($C$587=0,"",IF(C569="[for completion]","",IF(C569="","",C569/$C$587)))</f>
        <v/>
      </c>
      <c r="G569" s="90" t="str">
        <f>IF($D$587=0,"",IF(D569="[for completion]","",IF(D569="","",D569/$D$587)))</f>
        <v/>
      </c>
    </row>
    <row r="570" spans="1:7" x14ac:dyDescent="0.25">
      <c r="A570" s="23" t="s">
        <v>1451</v>
      </c>
      <c r="B570" s="112" t="s">
        <v>524</v>
      </c>
      <c r="C570" s="108" t="s">
        <v>32</v>
      </c>
      <c r="D570" s="118" t="s">
        <v>32</v>
      </c>
      <c r="E570" s="29"/>
      <c r="F570" s="90" t="str">
        <f t="shared" ref="F570:F586" si="25">IF($C$587=0,"",IF(C570="[for completion]","",IF(C570="","",C570/$C$587)))</f>
        <v/>
      </c>
      <c r="G570" s="90" t="str">
        <f t="shared" ref="G570:G586" si="26">IF($D$587=0,"",IF(D570="[for completion]","",IF(D570="","",D570/$D$587)))</f>
        <v/>
      </c>
    </row>
    <row r="571" spans="1:7" x14ac:dyDescent="0.25">
      <c r="A571" s="23" t="s">
        <v>1452</v>
      </c>
      <c r="B571" s="112" t="s">
        <v>524</v>
      </c>
      <c r="C571" s="108" t="s">
        <v>32</v>
      </c>
      <c r="D571" s="118" t="s">
        <v>32</v>
      </c>
      <c r="E571" s="29"/>
      <c r="F571" s="90" t="str">
        <f t="shared" si="25"/>
        <v/>
      </c>
      <c r="G571" s="90" t="str">
        <f t="shared" si="26"/>
        <v/>
      </c>
    </row>
    <row r="572" spans="1:7" x14ac:dyDescent="0.25">
      <c r="A572" s="23" t="s">
        <v>1453</v>
      </c>
      <c r="B572" s="112" t="s">
        <v>524</v>
      </c>
      <c r="C572" s="108" t="s">
        <v>32</v>
      </c>
      <c r="D572" s="118" t="s">
        <v>32</v>
      </c>
      <c r="E572" s="29"/>
      <c r="F572" s="90" t="str">
        <f t="shared" si="25"/>
        <v/>
      </c>
      <c r="G572" s="90" t="str">
        <f t="shared" si="26"/>
        <v/>
      </c>
    </row>
    <row r="573" spans="1:7" x14ac:dyDescent="0.25">
      <c r="A573" s="23" t="s">
        <v>1454</v>
      </c>
      <c r="B573" s="112" t="s">
        <v>524</v>
      </c>
      <c r="C573" s="108" t="s">
        <v>32</v>
      </c>
      <c r="D573" s="118" t="s">
        <v>32</v>
      </c>
      <c r="E573" s="29"/>
      <c r="F573" s="90" t="str">
        <f t="shared" si="25"/>
        <v/>
      </c>
      <c r="G573" s="90" t="str">
        <f t="shared" si="26"/>
        <v/>
      </c>
    </row>
    <row r="574" spans="1:7" x14ac:dyDescent="0.25">
      <c r="A574" s="23" t="s">
        <v>1455</v>
      </c>
      <c r="B574" s="112" t="s">
        <v>524</v>
      </c>
      <c r="C574" s="108" t="s">
        <v>32</v>
      </c>
      <c r="D574" s="118" t="s">
        <v>32</v>
      </c>
      <c r="E574" s="29"/>
      <c r="F574" s="90" t="str">
        <f t="shared" si="25"/>
        <v/>
      </c>
      <c r="G574" s="90" t="str">
        <f t="shared" si="26"/>
        <v/>
      </c>
    </row>
    <row r="575" spans="1:7" x14ac:dyDescent="0.25">
      <c r="A575" s="23" t="s">
        <v>1456</v>
      </c>
      <c r="B575" s="112" t="s">
        <v>524</v>
      </c>
      <c r="C575" s="108" t="s">
        <v>32</v>
      </c>
      <c r="D575" s="118" t="s">
        <v>32</v>
      </c>
      <c r="E575" s="29"/>
      <c r="F575" s="90" t="str">
        <f t="shared" si="25"/>
        <v/>
      </c>
      <c r="G575" s="90" t="str">
        <f t="shared" si="26"/>
        <v/>
      </c>
    </row>
    <row r="576" spans="1:7" x14ac:dyDescent="0.25">
      <c r="A576" s="23" t="s">
        <v>1457</v>
      </c>
      <c r="B576" s="112" t="s">
        <v>524</v>
      </c>
      <c r="C576" s="108" t="s">
        <v>32</v>
      </c>
      <c r="D576" s="118" t="s">
        <v>32</v>
      </c>
      <c r="E576" s="29"/>
      <c r="F576" s="90" t="str">
        <f t="shared" si="25"/>
        <v/>
      </c>
      <c r="G576" s="90" t="str">
        <f t="shared" si="26"/>
        <v/>
      </c>
    </row>
    <row r="577" spans="1:7" x14ac:dyDescent="0.25">
      <c r="A577" s="23" t="s">
        <v>1458</v>
      </c>
      <c r="B577" s="112" t="s">
        <v>524</v>
      </c>
      <c r="C577" s="108" t="s">
        <v>32</v>
      </c>
      <c r="D577" s="118" t="s">
        <v>32</v>
      </c>
      <c r="E577" s="29"/>
      <c r="F577" s="90" t="str">
        <f t="shared" si="25"/>
        <v/>
      </c>
      <c r="G577" s="90" t="str">
        <f t="shared" si="26"/>
        <v/>
      </c>
    </row>
    <row r="578" spans="1:7" x14ac:dyDescent="0.25">
      <c r="A578" s="23" t="s">
        <v>1459</v>
      </c>
      <c r="B578" s="112" t="s">
        <v>524</v>
      </c>
      <c r="C578" s="108" t="s">
        <v>32</v>
      </c>
      <c r="D578" s="118" t="s">
        <v>32</v>
      </c>
      <c r="E578" s="29"/>
      <c r="F578" s="90" t="str">
        <f t="shared" si="25"/>
        <v/>
      </c>
      <c r="G578" s="90" t="str">
        <f t="shared" si="26"/>
        <v/>
      </c>
    </row>
    <row r="579" spans="1:7" x14ac:dyDescent="0.25">
      <c r="A579" s="23" t="s">
        <v>1460</v>
      </c>
      <c r="B579" s="112" t="s">
        <v>524</v>
      </c>
      <c r="C579" s="108" t="s">
        <v>32</v>
      </c>
      <c r="D579" s="118" t="s">
        <v>32</v>
      </c>
      <c r="E579" s="29"/>
      <c r="F579" s="90" t="str">
        <f t="shared" si="25"/>
        <v/>
      </c>
      <c r="G579" s="90" t="str">
        <f t="shared" si="26"/>
        <v/>
      </c>
    </row>
    <row r="580" spans="1:7" x14ac:dyDescent="0.25">
      <c r="A580" s="23" t="s">
        <v>1618</v>
      </c>
      <c r="B580" s="112" t="s">
        <v>524</v>
      </c>
      <c r="C580" s="108" t="s">
        <v>32</v>
      </c>
      <c r="D580" s="118" t="s">
        <v>32</v>
      </c>
      <c r="E580" s="29"/>
      <c r="F580" s="90" t="str">
        <f t="shared" si="25"/>
        <v/>
      </c>
      <c r="G580" s="90" t="str">
        <f t="shared" si="26"/>
        <v/>
      </c>
    </row>
    <row r="581" spans="1:7" x14ac:dyDescent="0.25">
      <c r="A581" s="23" t="s">
        <v>1619</v>
      </c>
      <c r="B581" s="112" t="s">
        <v>524</v>
      </c>
      <c r="C581" s="108" t="s">
        <v>32</v>
      </c>
      <c r="D581" s="118" t="s">
        <v>32</v>
      </c>
      <c r="E581" s="29"/>
      <c r="F581" s="90" t="str">
        <f t="shared" si="25"/>
        <v/>
      </c>
      <c r="G581" s="90" t="str">
        <f t="shared" si="26"/>
        <v/>
      </c>
    </row>
    <row r="582" spans="1:7" x14ac:dyDescent="0.25">
      <c r="A582" s="23" t="s">
        <v>1620</v>
      </c>
      <c r="B582" s="112" t="s">
        <v>524</v>
      </c>
      <c r="C582" s="108" t="s">
        <v>32</v>
      </c>
      <c r="D582" s="118" t="s">
        <v>32</v>
      </c>
      <c r="E582" s="29"/>
      <c r="F582" s="90" t="str">
        <f t="shared" si="25"/>
        <v/>
      </c>
      <c r="G582" s="90" t="str">
        <f t="shared" si="26"/>
        <v/>
      </c>
    </row>
    <row r="583" spans="1:7" x14ac:dyDescent="0.25">
      <c r="A583" s="23" t="s">
        <v>1621</v>
      </c>
      <c r="B583" s="112" t="s">
        <v>524</v>
      </c>
      <c r="C583" s="108" t="s">
        <v>32</v>
      </c>
      <c r="D583" s="118" t="s">
        <v>32</v>
      </c>
      <c r="E583" s="29"/>
      <c r="F583" s="90" t="str">
        <f t="shared" si="25"/>
        <v/>
      </c>
      <c r="G583" s="90" t="str">
        <f t="shared" si="26"/>
        <v/>
      </c>
    </row>
    <row r="584" spans="1:7" x14ac:dyDescent="0.25">
      <c r="A584" s="23" t="s">
        <v>1622</v>
      </c>
      <c r="B584" s="112" t="s">
        <v>524</v>
      </c>
      <c r="C584" s="108" t="s">
        <v>32</v>
      </c>
      <c r="D584" s="118" t="s">
        <v>32</v>
      </c>
      <c r="E584" s="29"/>
      <c r="F584" s="90" t="str">
        <f t="shared" si="25"/>
        <v/>
      </c>
      <c r="G584" s="90" t="str">
        <f t="shared" si="26"/>
        <v/>
      </c>
    </row>
    <row r="585" spans="1:7" x14ac:dyDescent="0.25">
      <c r="A585" s="23" t="s">
        <v>1623</v>
      </c>
      <c r="B585" s="112" t="s">
        <v>524</v>
      </c>
      <c r="C585" s="108" t="s">
        <v>32</v>
      </c>
      <c r="D585" s="118" t="s">
        <v>32</v>
      </c>
      <c r="E585" s="29"/>
      <c r="F585" s="90" t="str">
        <f t="shared" si="25"/>
        <v/>
      </c>
      <c r="G585" s="90" t="str">
        <f t="shared" si="26"/>
        <v/>
      </c>
    </row>
    <row r="586" spans="1:7" x14ac:dyDescent="0.25">
      <c r="A586" s="23" t="s">
        <v>1624</v>
      </c>
      <c r="B586" s="40" t="s">
        <v>1276</v>
      </c>
      <c r="C586" s="108" t="s">
        <v>32</v>
      </c>
      <c r="D586" s="118" t="s">
        <v>32</v>
      </c>
      <c r="E586" s="29"/>
      <c r="F586" s="90" t="str">
        <f t="shared" si="25"/>
        <v/>
      </c>
      <c r="G586" s="90" t="str">
        <f t="shared" si="26"/>
        <v/>
      </c>
    </row>
    <row r="587" spans="1:7" x14ac:dyDescent="0.25">
      <c r="A587" s="23" t="s">
        <v>1625</v>
      </c>
      <c r="B587" s="40" t="s">
        <v>90</v>
      </c>
      <c r="C587" s="84">
        <f>SUM(C569:C586)</f>
        <v>0</v>
      </c>
      <c r="D587" s="85">
        <f>SUM(D569:D586)</f>
        <v>0</v>
      </c>
      <c r="E587" s="29"/>
      <c r="F587" s="81">
        <f>SUM(F569:F586)</f>
        <v>0</v>
      </c>
      <c r="G587" s="81">
        <f>SUM(G569:G586)</f>
        <v>0</v>
      </c>
    </row>
    <row r="588" spans="1:7" x14ac:dyDescent="0.25">
      <c r="A588" s="42"/>
      <c r="B588" s="42" t="s">
        <v>1638</v>
      </c>
      <c r="C588" s="42" t="s">
        <v>59</v>
      </c>
      <c r="D588" s="42" t="s">
        <v>885</v>
      </c>
      <c r="E588" s="42"/>
      <c r="F588" s="42" t="s">
        <v>432</v>
      </c>
      <c r="G588" s="42" t="s">
        <v>1193</v>
      </c>
    </row>
    <row r="589" spans="1:7" x14ac:dyDescent="0.25">
      <c r="A589" s="23" t="s">
        <v>1461</v>
      </c>
      <c r="B589" s="40" t="s">
        <v>876</v>
      </c>
      <c r="C589" s="107" t="s">
        <v>32</v>
      </c>
      <c r="D589" s="107" t="s">
        <v>32</v>
      </c>
      <c r="E589" s="29"/>
      <c r="F589" s="90" t="str">
        <f t="shared" ref="F589:F596" si="27">IF($C$602=0,"",IF(C589="[for completion]","",IF(C589="","",C589/$C$602)))</f>
        <v/>
      </c>
      <c r="G589" s="90" t="str">
        <f t="shared" ref="G589:G596" si="28">IF($D$602=0,"",IF(D589="[for completion]","",IF(D589="","",D589/$D$602)))</f>
        <v/>
      </c>
    </row>
    <row r="590" spans="1:7" x14ac:dyDescent="0.25">
      <c r="A590" s="23" t="s">
        <v>1462</v>
      </c>
      <c r="B590" s="40" t="s">
        <v>877</v>
      </c>
      <c r="C590" s="107" t="s">
        <v>32</v>
      </c>
      <c r="D590" s="107" t="s">
        <v>32</v>
      </c>
      <c r="E590" s="29"/>
      <c r="F590" s="90" t="str">
        <f t="shared" si="27"/>
        <v/>
      </c>
      <c r="G590" s="90" t="str">
        <f t="shared" si="28"/>
        <v/>
      </c>
    </row>
    <row r="591" spans="1:7" x14ac:dyDescent="0.25">
      <c r="A591" s="23" t="s">
        <v>1463</v>
      </c>
      <c r="B591" s="40" t="s">
        <v>1514</v>
      </c>
      <c r="C591" s="107" t="s">
        <v>32</v>
      </c>
      <c r="D591" s="107" t="s">
        <v>32</v>
      </c>
      <c r="E591" s="29"/>
      <c r="F591" s="90" t="str">
        <f t="shared" si="27"/>
        <v/>
      </c>
      <c r="G591" s="90" t="str">
        <f t="shared" si="28"/>
        <v/>
      </c>
    </row>
    <row r="592" spans="1:7" x14ac:dyDescent="0.25">
      <c r="A592" s="23" t="s">
        <v>1464</v>
      </c>
      <c r="B592" s="40" t="s">
        <v>878</v>
      </c>
      <c r="C592" s="107" t="s">
        <v>32</v>
      </c>
      <c r="D592" s="107" t="s">
        <v>32</v>
      </c>
      <c r="E592" s="29"/>
      <c r="F592" s="90" t="str">
        <f t="shared" si="27"/>
        <v/>
      </c>
      <c r="G592" s="90" t="str">
        <f t="shared" si="28"/>
        <v/>
      </c>
    </row>
    <row r="593" spans="1:7" x14ac:dyDescent="0.25">
      <c r="A593" s="23" t="s">
        <v>1465</v>
      </c>
      <c r="B593" s="40" t="s">
        <v>879</v>
      </c>
      <c r="C593" s="107" t="s">
        <v>32</v>
      </c>
      <c r="D593" s="107" t="s">
        <v>32</v>
      </c>
      <c r="E593" s="29"/>
      <c r="F593" s="90" t="str">
        <f t="shared" si="27"/>
        <v/>
      </c>
      <c r="G593" s="90" t="str">
        <f t="shared" si="28"/>
        <v/>
      </c>
    </row>
    <row r="594" spans="1:7" x14ac:dyDescent="0.25">
      <c r="A594" s="23" t="s">
        <v>1626</v>
      </c>
      <c r="B594" s="40" t="s">
        <v>880</v>
      </c>
      <c r="C594" s="107" t="s">
        <v>32</v>
      </c>
      <c r="D594" s="107" t="s">
        <v>32</v>
      </c>
      <c r="E594" s="29"/>
      <c r="F594" s="90" t="str">
        <f t="shared" si="27"/>
        <v/>
      </c>
      <c r="G594" s="90" t="str">
        <f t="shared" si="28"/>
        <v/>
      </c>
    </row>
    <row r="595" spans="1:7" x14ac:dyDescent="0.25">
      <c r="A595" s="23" t="s">
        <v>1627</v>
      </c>
      <c r="B595" s="40" t="s">
        <v>881</v>
      </c>
      <c r="C595" s="107" t="s">
        <v>32</v>
      </c>
      <c r="D595" s="107" t="s">
        <v>32</v>
      </c>
      <c r="E595" s="29"/>
      <c r="F595" s="90" t="str">
        <f t="shared" si="27"/>
        <v/>
      </c>
      <c r="G595" s="90" t="str">
        <f t="shared" si="28"/>
        <v/>
      </c>
    </row>
    <row r="596" spans="1:7" x14ac:dyDescent="0.25">
      <c r="A596" s="23" t="s">
        <v>1628</v>
      </c>
      <c r="B596" s="40" t="s">
        <v>882</v>
      </c>
      <c r="C596" s="107" t="s">
        <v>32</v>
      </c>
      <c r="D596" s="107" t="s">
        <v>32</v>
      </c>
      <c r="E596" s="29"/>
      <c r="F596" s="90" t="str">
        <f t="shared" si="27"/>
        <v/>
      </c>
      <c r="G596" s="90" t="str">
        <f t="shared" si="28"/>
        <v/>
      </c>
    </row>
    <row r="597" spans="1:7" x14ac:dyDescent="0.25">
      <c r="A597" s="23" t="s">
        <v>1629</v>
      </c>
      <c r="B597" s="40" t="s">
        <v>1884</v>
      </c>
      <c r="C597" s="84" t="s">
        <v>32</v>
      </c>
      <c r="D597" s="23" t="s">
        <v>32</v>
      </c>
      <c r="E597" s="29"/>
      <c r="F597" s="90" t="str">
        <f>IF($C$602=0,"",IF(C597="[for completion]","",IF(C597="","",C597/$C$602)))</f>
        <v/>
      </c>
      <c r="G597" s="90" t="str">
        <f>IF($D$602=0,"",IF(D597="[for completion]","",IF(D597="","",D597/$D$602)))</f>
        <v/>
      </c>
    </row>
    <row r="598" spans="1:7" x14ac:dyDescent="0.25">
      <c r="A598" s="23" t="s">
        <v>1630</v>
      </c>
      <c r="B598" s="23" t="s">
        <v>1887</v>
      </c>
      <c r="C598" s="84" t="s">
        <v>32</v>
      </c>
      <c r="D598" s="23" t="s">
        <v>32</v>
      </c>
      <c r="F598" s="90" t="str">
        <f>IF($C$602=0,"",IF(C598="[for completion]","",IF(C598="","",C598/$C$602)))</f>
        <v/>
      </c>
      <c r="G598" s="90" t="str">
        <f>IF($D$602=0,"",IF(D598="[for completion]","",IF(D598="","",D598/$D$602)))</f>
        <v/>
      </c>
    </row>
    <row r="599" spans="1:7" x14ac:dyDescent="0.25">
      <c r="A599" s="23" t="s">
        <v>1631</v>
      </c>
      <c r="B599" s="23" t="s">
        <v>1885</v>
      </c>
      <c r="C599" s="84" t="s">
        <v>32</v>
      </c>
      <c r="D599" s="23" t="s">
        <v>32</v>
      </c>
      <c r="F599" s="90" t="str">
        <f>IF($C$602=0,"",IF(C599="[for completion]","",IF(C599="","",C599/$C$602)))</f>
        <v/>
      </c>
      <c r="G599" s="90" t="str">
        <f>IF($D$602=0,"",IF(D599="[for completion]","",IF(D599="","",D599/$D$602)))</f>
        <v/>
      </c>
    </row>
    <row r="600" spans="1:7" x14ac:dyDescent="0.25">
      <c r="A600" s="23" t="s">
        <v>1922</v>
      </c>
      <c r="B600" s="40" t="s">
        <v>1886</v>
      </c>
      <c r="C600" s="84" t="s">
        <v>32</v>
      </c>
      <c r="D600" s="23" t="s">
        <v>32</v>
      </c>
      <c r="E600" s="29"/>
      <c r="F600" s="90" t="str">
        <f>IF($C$602=0,"",IF(C600="[for completion]","",IF(C600="","",C600/$C$602)))</f>
        <v/>
      </c>
      <c r="G600" s="90" t="str">
        <f>IF($D$602=0,"",IF(D600="[for completion]","",IF(D600="","",D600/$D$602)))</f>
        <v/>
      </c>
    </row>
    <row r="601" spans="1:7" x14ac:dyDescent="0.25">
      <c r="A601" s="23" t="s">
        <v>1923</v>
      </c>
      <c r="B601" s="40" t="s">
        <v>1276</v>
      </c>
      <c r="C601" s="107" t="s">
        <v>32</v>
      </c>
      <c r="D601" s="107" t="s">
        <v>32</v>
      </c>
      <c r="E601" s="29"/>
      <c r="F601" s="90" t="str">
        <f>IF($C$602=0,"",IF(C601="[for completion]","",IF(C601="","",C601/$C$602)))</f>
        <v/>
      </c>
      <c r="G601" s="90" t="str">
        <f>IF($D$602=0,"",IF(D601="[for completion]","",IF(D601="","",D601/$D$602)))</f>
        <v/>
      </c>
    </row>
    <row r="602" spans="1:7" x14ac:dyDescent="0.25">
      <c r="A602" s="23" t="s">
        <v>1924</v>
      </c>
      <c r="B602" s="40" t="s">
        <v>90</v>
      </c>
      <c r="C602" s="84">
        <f>SUM(C589:C601)</f>
        <v>0</v>
      </c>
      <c r="D602" s="85">
        <f>SUM(D589:D601)</f>
        <v>0</v>
      </c>
      <c r="E602" s="29"/>
      <c r="F602" s="81">
        <f>SUM(F589:F601)</f>
        <v>0</v>
      </c>
      <c r="G602" s="81">
        <f>SUM(G589:G601)</f>
        <v>0</v>
      </c>
    </row>
    <row r="603" spans="1:7" x14ac:dyDescent="0.25">
      <c r="A603" s="23" t="s">
        <v>1925</v>
      </c>
    </row>
    <row r="604" spans="1:7" x14ac:dyDescent="0.25">
      <c r="A604" s="23" t="s">
        <v>1926</v>
      </c>
    </row>
    <row r="605" spans="1:7" x14ac:dyDescent="0.25">
      <c r="A605" s="23" t="s">
        <v>1927</v>
      </c>
    </row>
    <row r="606" spans="1:7" x14ac:dyDescent="0.25">
      <c r="A606" s="23" t="s">
        <v>1928</v>
      </c>
      <c r="B606" s="40"/>
      <c r="C606" s="84"/>
      <c r="D606" s="85"/>
      <c r="E606" s="29"/>
      <c r="F606" s="81"/>
      <c r="G606" s="81"/>
    </row>
    <row r="607" spans="1:7" x14ac:dyDescent="0.25">
      <c r="A607" s="23" t="s">
        <v>1929</v>
      </c>
      <c r="B607" s="40"/>
      <c r="C607" s="84"/>
      <c r="D607" s="85"/>
      <c r="E607" s="29"/>
      <c r="F607" s="81"/>
      <c r="G607" s="81"/>
    </row>
    <row r="608" spans="1:7" x14ac:dyDescent="0.25">
      <c r="A608" s="23" t="s">
        <v>1930</v>
      </c>
      <c r="B608" s="40"/>
      <c r="C608" s="84"/>
      <c r="D608" s="85"/>
      <c r="E608" s="29"/>
      <c r="F608" s="81"/>
      <c r="G608" s="81"/>
    </row>
    <row r="609" spans="1:7" x14ac:dyDescent="0.25">
      <c r="A609" s="23" t="s">
        <v>1931</v>
      </c>
      <c r="B609" s="40"/>
      <c r="C609" s="84"/>
      <c r="D609" s="85"/>
      <c r="E609" s="29"/>
      <c r="F609" s="81"/>
      <c r="G609" s="81"/>
    </row>
    <row r="610" spans="1:7" x14ac:dyDescent="0.25">
      <c r="A610" s="23" t="s">
        <v>1932</v>
      </c>
      <c r="B610" s="40"/>
      <c r="C610" s="84"/>
      <c r="D610" s="85"/>
      <c r="E610" s="29"/>
      <c r="F610" s="81"/>
      <c r="G610" s="81"/>
    </row>
    <row r="611" spans="1:7" x14ac:dyDescent="0.25">
      <c r="A611" s="23" t="s">
        <v>1933</v>
      </c>
    </row>
    <row r="612" spans="1:7" x14ac:dyDescent="0.25">
      <c r="A612" s="23" t="s">
        <v>1934</v>
      </c>
    </row>
    <row r="613" spans="1:7" x14ac:dyDescent="0.25">
      <c r="A613" s="42"/>
      <c r="B613" s="42" t="s">
        <v>1637</v>
      </c>
      <c r="C613" s="42" t="s">
        <v>59</v>
      </c>
      <c r="D613" s="42" t="s">
        <v>885</v>
      </c>
      <c r="E613" s="42"/>
      <c r="F613" s="42" t="s">
        <v>432</v>
      </c>
      <c r="G613" s="42" t="s">
        <v>1193</v>
      </c>
    </row>
    <row r="614" spans="1:7" x14ac:dyDescent="0.25">
      <c r="A614" s="23" t="s">
        <v>1632</v>
      </c>
      <c r="B614" s="40" t="s">
        <v>1467</v>
      </c>
      <c r="C614" s="107" t="s">
        <v>32</v>
      </c>
      <c r="D614" s="107" t="s">
        <v>32</v>
      </c>
      <c r="E614" s="29"/>
      <c r="F614" s="90" t="str">
        <f>IF($C$618=0,"",IF(C614="[for completion]","",IF(C614="","",C614/$C$618)))</f>
        <v/>
      </c>
      <c r="G614" s="90" t="str">
        <f>IF($D$618=0,"",IF(D614="[for completion]","",IF(D614="","",D614/$D$618)))</f>
        <v/>
      </c>
    </row>
    <row r="615" spans="1:7" x14ac:dyDescent="0.25">
      <c r="A615" s="23" t="s">
        <v>1633</v>
      </c>
      <c r="B615" s="103" t="s">
        <v>1466</v>
      </c>
      <c r="C615" s="107" t="s">
        <v>32</v>
      </c>
      <c r="D615" s="107" t="s">
        <v>32</v>
      </c>
      <c r="E615" s="29"/>
      <c r="F615" s="29"/>
      <c r="G615" s="90" t="str">
        <f>IF($D$618=0,"",IF(D615="[for completion]","",IF(D615="","",D615/$D$618)))</f>
        <v/>
      </c>
    </row>
    <row r="616" spans="1:7" x14ac:dyDescent="0.25">
      <c r="A616" s="23" t="s">
        <v>1634</v>
      </c>
      <c r="B616" s="40" t="s">
        <v>884</v>
      </c>
      <c r="C616" s="107" t="s">
        <v>32</v>
      </c>
      <c r="D616" s="107" t="s">
        <v>32</v>
      </c>
      <c r="E616" s="29"/>
      <c r="F616" s="29"/>
      <c r="G616" s="90" t="str">
        <f>IF($D$618=0,"",IF(D616="[for completion]","",IF(D616="","",D616/$D$618)))</f>
        <v/>
      </c>
    </row>
    <row r="617" spans="1:7" x14ac:dyDescent="0.25">
      <c r="A617" s="23" t="s">
        <v>1635</v>
      </c>
      <c r="B617" s="23" t="s">
        <v>1276</v>
      </c>
      <c r="C617" s="107" t="s">
        <v>32</v>
      </c>
      <c r="D617" s="107" t="s">
        <v>32</v>
      </c>
      <c r="E617" s="29"/>
      <c r="F617" s="29"/>
      <c r="G617" s="90" t="str">
        <f>IF($D$618=0,"",IF(D617="[for completion]","",IF(D617="","",D617/$D$618)))</f>
        <v/>
      </c>
    </row>
    <row r="618" spans="1:7" x14ac:dyDescent="0.25">
      <c r="A618" s="23" t="s">
        <v>1636</v>
      </c>
      <c r="B618" s="40" t="s">
        <v>90</v>
      </c>
      <c r="C618" s="84">
        <f>SUM(C614:C617)</f>
        <v>0</v>
      </c>
      <c r="D618" s="85">
        <f>SUM(D614:D617)</f>
        <v>0</v>
      </c>
      <c r="E618" s="29"/>
      <c r="F618" s="81">
        <f>SUM(F614:F617)</f>
        <v>0</v>
      </c>
      <c r="G618" s="81">
        <f>SUM(G614:G617)</f>
        <v>0</v>
      </c>
    </row>
    <row r="619" spans="1:7" x14ac:dyDescent="0.25">
      <c r="A619" s="23"/>
    </row>
    <row r="620" spans="1:7" x14ac:dyDescent="0.25">
      <c r="A620" s="42"/>
      <c r="B620" s="42" t="s">
        <v>1983</v>
      </c>
      <c r="C620" s="42" t="s">
        <v>1874</v>
      </c>
      <c r="D620" s="42" t="s">
        <v>1877</v>
      </c>
      <c r="E620" s="42"/>
      <c r="F620" s="42" t="s">
        <v>1876</v>
      </c>
      <c r="G620" s="42"/>
    </row>
    <row r="621" spans="1:7" x14ac:dyDescent="0.25">
      <c r="A621" s="23" t="s">
        <v>1639</v>
      </c>
      <c r="B621" s="40" t="s">
        <v>717</v>
      </c>
      <c r="C621" s="108" t="s">
        <v>32</v>
      </c>
      <c r="D621" s="108" t="s">
        <v>32</v>
      </c>
      <c r="E621" s="130"/>
      <c r="F621" s="108" t="s">
        <v>32</v>
      </c>
      <c r="G621" s="90" t="str">
        <f t="shared" ref="G621:G636" si="29">IF($D$639=0,"",IF(D621="[for completion]","",IF(D621="","",D621/$D$639)))</f>
        <v/>
      </c>
    </row>
    <row r="622" spans="1:7" x14ac:dyDescent="0.25">
      <c r="A622" s="23" t="s">
        <v>1640</v>
      </c>
      <c r="B622" s="40" t="s">
        <v>718</v>
      </c>
      <c r="C622" s="108" t="s">
        <v>32</v>
      </c>
      <c r="D622" s="108" t="s">
        <v>32</v>
      </c>
      <c r="E622" s="130"/>
      <c r="F622" s="108" t="s">
        <v>32</v>
      </c>
      <c r="G622" s="90" t="str">
        <f t="shared" si="29"/>
        <v/>
      </c>
    </row>
    <row r="623" spans="1:7" x14ac:dyDescent="0.25">
      <c r="A623" s="23" t="s">
        <v>1641</v>
      </c>
      <c r="B623" s="40" t="s">
        <v>719</v>
      </c>
      <c r="C623" s="108" t="s">
        <v>32</v>
      </c>
      <c r="D623" s="108" t="s">
        <v>32</v>
      </c>
      <c r="E623" s="130"/>
      <c r="F623" s="108" t="s">
        <v>32</v>
      </c>
      <c r="G623" s="90" t="str">
        <f t="shared" si="29"/>
        <v/>
      </c>
    </row>
    <row r="624" spans="1:7" x14ac:dyDescent="0.25">
      <c r="A624" s="23" t="s">
        <v>1642</v>
      </c>
      <c r="B624" s="40" t="s">
        <v>720</v>
      </c>
      <c r="C624" s="108" t="s">
        <v>32</v>
      </c>
      <c r="D624" s="108" t="s">
        <v>32</v>
      </c>
      <c r="E624" s="130"/>
      <c r="F624" s="108" t="s">
        <v>32</v>
      </c>
      <c r="G624" s="90" t="str">
        <f t="shared" si="29"/>
        <v/>
      </c>
    </row>
    <row r="625" spans="1:7" x14ac:dyDescent="0.25">
      <c r="A625" s="23" t="s">
        <v>1643</v>
      </c>
      <c r="B625" s="40" t="s">
        <v>721</v>
      </c>
      <c r="C625" s="108" t="s">
        <v>32</v>
      </c>
      <c r="D625" s="108" t="s">
        <v>32</v>
      </c>
      <c r="E625" s="130"/>
      <c r="F625" s="108" t="s">
        <v>32</v>
      </c>
      <c r="G625" s="90" t="str">
        <f t="shared" si="29"/>
        <v/>
      </c>
    </row>
    <row r="626" spans="1:7" x14ac:dyDescent="0.25">
      <c r="A626" s="23" t="s">
        <v>1644</v>
      </c>
      <c r="B626" s="40" t="s">
        <v>722</v>
      </c>
      <c r="C626" s="108" t="s">
        <v>32</v>
      </c>
      <c r="D626" s="108" t="s">
        <v>32</v>
      </c>
      <c r="E626" s="130"/>
      <c r="F626" s="108" t="s">
        <v>32</v>
      </c>
      <c r="G626" s="90" t="str">
        <f t="shared" si="29"/>
        <v/>
      </c>
    </row>
    <row r="627" spans="1:7" x14ac:dyDescent="0.25">
      <c r="A627" s="23" t="s">
        <v>1645</v>
      </c>
      <c r="B627" s="40" t="s">
        <v>723</v>
      </c>
      <c r="C627" s="108" t="s">
        <v>32</v>
      </c>
      <c r="D627" s="108" t="s">
        <v>32</v>
      </c>
      <c r="E627" s="130"/>
      <c r="F627" s="108" t="s">
        <v>32</v>
      </c>
      <c r="G627" s="90" t="str">
        <f t="shared" si="29"/>
        <v/>
      </c>
    </row>
    <row r="628" spans="1:7" x14ac:dyDescent="0.25">
      <c r="A628" s="23" t="s">
        <v>1646</v>
      </c>
      <c r="B628" s="40" t="s">
        <v>1414</v>
      </c>
      <c r="C628" s="108" t="s">
        <v>32</v>
      </c>
      <c r="D628" s="108" t="s">
        <v>32</v>
      </c>
      <c r="E628" s="130"/>
      <c r="F628" s="108" t="s">
        <v>32</v>
      </c>
      <c r="G628" s="90" t="str">
        <f t="shared" si="29"/>
        <v/>
      </c>
    </row>
    <row r="629" spans="1:7" x14ac:dyDescent="0.25">
      <c r="A629" s="23" t="s">
        <v>1647</v>
      </c>
      <c r="B629" s="40" t="s">
        <v>1415</v>
      </c>
      <c r="C629" s="108" t="s">
        <v>32</v>
      </c>
      <c r="D629" s="108" t="s">
        <v>32</v>
      </c>
      <c r="E629" s="130"/>
      <c r="F629" s="108" t="s">
        <v>32</v>
      </c>
      <c r="G629" s="90" t="str">
        <f t="shared" si="29"/>
        <v/>
      </c>
    </row>
    <row r="630" spans="1:7" x14ac:dyDescent="0.25">
      <c r="A630" s="23" t="s">
        <v>1648</v>
      </c>
      <c r="B630" s="40" t="s">
        <v>1416</v>
      </c>
      <c r="C630" s="108" t="s">
        <v>32</v>
      </c>
      <c r="D630" s="108" t="s">
        <v>32</v>
      </c>
      <c r="E630" s="130"/>
      <c r="F630" s="108" t="s">
        <v>32</v>
      </c>
      <c r="G630" s="90" t="str">
        <f t="shared" si="29"/>
        <v/>
      </c>
    </row>
    <row r="631" spans="1:7" x14ac:dyDescent="0.25">
      <c r="A631" s="23" t="s">
        <v>1649</v>
      </c>
      <c r="B631" s="40" t="s">
        <v>724</v>
      </c>
      <c r="C631" s="108" t="s">
        <v>32</v>
      </c>
      <c r="D631" s="108" t="s">
        <v>32</v>
      </c>
      <c r="E631" s="130"/>
      <c r="F631" s="108" t="s">
        <v>32</v>
      </c>
      <c r="G631" s="90" t="str">
        <f t="shared" si="29"/>
        <v/>
      </c>
    </row>
    <row r="632" spans="1:7" x14ac:dyDescent="0.25">
      <c r="A632" s="23" t="s">
        <v>1650</v>
      </c>
      <c r="B632" s="40" t="s">
        <v>1976</v>
      </c>
      <c r="C632" s="108" t="s">
        <v>32</v>
      </c>
      <c r="D632" s="108" t="s">
        <v>32</v>
      </c>
      <c r="E632" s="130"/>
      <c r="F632" s="108" t="s">
        <v>32</v>
      </c>
      <c r="G632" s="90" t="str">
        <f t="shared" si="29"/>
        <v/>
      </c>
    </row>
    <row r="633" spans="1:7" x14ac:dyDescent="0.25">
      <c r="A633" s="23" t="s">
        <v>1651</v>
      </c>
      <c r="B633" s="40" t="s">
        <v>88</v>
      </c>
      <c r="C633" s="108" t="s">
        <v>32</v>
      </c>
      <c r="D633" s="108" t="s">
        <v>32</v>
      </c>
      <c r="E633" s="130"/>
      <c r="F633" s="108" t="s">
        <v>32</v>
      </c>
      <c r="G633" s="90" t="str">
        <f t="shared" si="29"/>
        <v/>
      </c>
    </row>
    <row r="634" spans="1:7" x14ac:dyDescent="0.25">
      <c r="A634" s="23" t="s">
        <v>1652</v>
      </c>
      <c r="B634" s="40" t="s">
        <v>1276</v>
      </c>
      <c r="C634" s="108" t="s">
        <v>32</v>
      </c>
      <c r="D634" s="108" t="s">
        <v>32</v>
      </c>
      <c r="E634" s="130"/>
      <c r="F634" s="108" t="s">
        <v>32</v>
      </c>
      <c r="G634" s="90" t="str">
        <f t="shared" si="29"/>
        <v/>
      </c>
    </row>
    <row r="635" spans="1:7" x14ac:dyDescent="0.25">
      <c r="A635" s="23" t="s">
        <v>1653</v>
      </c>
      <c r="B635" s="40" t="s">
        <v>90</v>
      </c>
      <c r="C635" s="84">
        <f>SUM(C621:C634)</f>
        <v>0</v>
      </c>
      <c r="D635" s="84">
        <f>SUM(D621:D634)</f>
        <v>0</v>
      </c>
      <c r="E635" s="21"/>
      <c r="F635" s="84"/>
      <c r="G635" s="90" t="str">
        <f t="shared" si="29"/>
        <v/>
      </c>
    </row>
    <row r="636" spans="1:7" x14ac:dyDescent="0.25">
      <c r="A636" s="23" t="s">
        <v>1654</v>
      </c>
      <c r="B636" s="23" t="s">
        <v>1873</v>
      </c>
      <c r="F636" s="108" t="s">
        <v>32</v>
      </c>
      <c r="G636" s="90" t="str">
        <f t="shared" si="29"/>
        <v/>
      </c>
    </row>
    <row r="637" spans="1:7" x14ac:dyDescent="0.25">
      <c r="A637" s="23" t="s">
        <v>1655</v>
      </c>
      <c r="B637" s="112"/>
      <c r="C637" s="23"/>
      <c r="D637" s="23"/>
      <c r="E637" s="21"/>
      <c r="F637" s="90"/>
      <c r="G637" s="90"/>
    </row>
    <row r="638" spans="1:7" x14ac:dyDescent="0.25">
      <c r="A638" s="23" t="s">
        <v>1656</v>
      </c>
      <c r="B638" s="40"/>
      <c r="C638" s="23"/>
      <c r="D638" s="23"/>
      <c r="E638" s="21"/>
      <c r="F638" s="90"/>
      <c r="G638" s="90"/>
    </row>
    <row r="639" spans="1:7" x14ac:dyDescent="0.25">
      <c r="A639" s="23" t="s">
        <v>1657</v>
      </c>
      <c r="B639" s="40"/>
      <c r="C639" s="23"/>
      <c r="D639" s="23"/>
      <c r="E639" s="21"/>
      <c r="F639" s="121"/>
      <c r="G639" s="121"/>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30"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headerFooter>
    <oddHeader>&amp;R&amp;"Calibri"&amp;12&amp;K008A00I N T E R N - A L L I A N S E N&amp;1#</oddHeader>
    <oddFooter>&amp;L&amp;1#&amp;"Calibri"&amp;12&amp;K008A00I N T E R N - A L L I A N S E N</oddFooter>
  </headerFooter>
  <ignoredErrors>
    <ignoredError sqref="F2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A. HTT General</vt:lpstr>
      <vt:lpstr>B1. HTT Mortgage Assets</vt:lpstr>
      <vt:lpstr>C. HTT Harmonised Glossary</vt:lpstr>
      <vt:lpstr>D. Insert Nat Trans Templ</vt:lpstr>
      <vt:lpstr>F1. Sustainable M data</vt:lpstr>
      <vt:lpstr>'A. HTT General'!Print_Area</vt:lpstr>
      <vt:lpstr>'B1. HTT Mortgage Assets'!Print_Area</vt:lpstr>
      <vt:lpstr>'C. HTT Harmonised Glossary'!Print_Area</vt:lpstr>
      <vt:lpstr>Introduction!Print_Area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Eivind Hegelstad</cp:lastModifiedBy>
  <cp:lastPrinted>2024-07-08T08:36:51Z</cp:lastPrinted>
  <dcterms:created xsi:type="dcterms:W3CDTF">2016-04-21T08:07:20Z</dcterms:created>
  <dcterms:modified xsi:type="dcterms:W3CDTF">2026-02-06T09:16:43Z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604121a6-36f3-4678-bd5a-1ffd39207b5b_Enabled">
    <vt:lpwstr>true</vt:lpwstr>
  </property>
  <property fmtid="{D5CDD505-2E9C-101B-9397-08002B2CF9AE}" pid="6" name="MSIP_Label_604121a6-36f3-4678-bd5a-1ffd39207b5b_SetDate">
    <vt:lpwstr>2025-03-02T15:36:14Z</vt:lpwstr>
  </property>
  <property fmtid="{D5CDD505-2E9C-101B-9397-08002B2CF9AE}" pid="7" name="MSIP_Label_604121a6-36f3-4678-bd5a-1ffd39207b5b_Method">
    <vt:lpwstr>Standard</vt:lpwstr>
  </property>
  <property fmtid="{D5CDD505-2E9C-101B-9397-08002B2CF9AE}" pid="8" name="MSIP_Label_604121a6-36f3-4678-bd5a-1ffd39207b5b_Name">
    <vt:lpwstr>604121a6-36f3-4678-bd5a-1ffd39207b5b</vt:lpwstr>
  </property>
  <property fmtid="{D5CDD505-2E9C-101B-9397-08002B2CF9AE}" pid="9" name="MSIP_Label_604121a6-36f3-4678-bd5a-1ffd39207b5b_SiteId">
    <vt:lpwstr>491e8cc4-2204-4312-8565-17f85046df01</vt:lpwstr>
  </property>
  <property fmtid="{D5CDD505-2E9C-101B-9397-08002B2CF9AE}" pid="10" name="MSIP_Label_604121a6-36f3-4678-bd5a-1ffd39207b5b_ActionId">
    <vt:lpwstr>3efa6dae-a91c-4242-b019-bdc3a7a1c2e9</vt:lpwstr>
  </property>
  <property fmtid="{D5CDD505-2E9C-101B-9397-08002B2CF9AE}" pid="11" name="MSIP_Label_604121a6-36f3-4678-bd5a-1ffd39207b5b_ContentBits">
    <vt:lpwstr>3</vt:lpwstr>
  </property>
</Properties>
</file>