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240" yWindow="525" windowWidth="24825" windowHeight="11535" activeTab="1"/>
  </bookViews>
  <sheets>
    <sheet name="Forside" sheetId="11" r:id="rId1"/>
    <sheet name="Overview" sheetId="13" r:id="rId2"/>
    <sheet name="SubColl" sheetId="12" r:id="rId3"/>
  </sheets>
  <definedNames>
    <definedName name="_xlnm.Print_Area" localSheetId="0">Forside!$A$1:$J$60</definedName>
    <definedName name="_xlnm.Print_Area" localSheetId="1">Overview!$B$1:$F$188</definedName>
    <definedName name="_xlnm.Print_Area" localSheetId="2">SubColl!$A$6:$H$76</definedName>
  </definedNames>
  <calcPr calcId="145621"/>
</workbook>
</file>

<file path=xl/calcChain.xml><?xml version="1.0" encoding="utf-8"?>
<calcChain xmlns="http://schemas.openxmlformats.org/spreadsheetml/2006/main">
  <c r="C13" i="12" l="1"/>
  <c r="C12" i="12"/>
  <c r="C11" i="12"/>
  <c r="C10" i="12"/>
  <c r="H72" i="12"/>
  <c r="C19" i="12" l="1"/>
  <c r="C18" i="12"/>
  <c r="C17" i="12"/>
  <c r="C16" i="12"/>
  <c r="C15" i="12"/>
  <c r="C8" i="12" l="1"/>
</calcChain>
</file>

<file path=xl/sharedStrings.xml><?xml version="1.0" encoding="utf-8"?>
<sst xmlns="http://schemas.openxmlformats.org/spreadsheetml/2006/main" count="699" uniqueCount="408">
  <si>
    <t xml:space="preserve"> </t>
  </si>
  <si>
    <t>SpareBank 1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</si>
  <si>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</si>
  <si>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</si>
  <si>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</si>
  <si>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</si>
  <si>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</si>
  <si>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</si>
  <si>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</si>
  <si>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</si>
  <si>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</si>
  <si>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</si>
  <si>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</si>
  <si>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</si>
  <si>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</si>
  <si>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</si>
  <si>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</si>
  <si>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</si>
  <si>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</si>
  <si>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</si>
  <si>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</si>
  <si>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</si>
  <si>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</si>
  <si>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</si>
  <si>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</si>
  <si>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</si>
  <si>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</si>
  <si>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</si>
  <si>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</si>
  <si>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</si>
  <si>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</si>
  <si>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</si>
  <si>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</si>
  <si>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</si>
  <si>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</si>
  <si>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</si>
  <si>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</si>
  <si>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</si>
  <si>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</si>
  <si>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</si>
  <si>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</si>
  <si>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</si>
  <si>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</si>
  <si>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</si>
  <si>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>Series</t>
  </si>
  <si>
    <t xml:space="preserve">Amount </t>
  </si>
  <si>
    <t>Expected Final Maturity</t>
  </si>
  <si>
    <t>Rating</t>
  </si>
  <si>
    <t>Interest Basis</t>
  </si>
  <si>
    <t>Frequency</t>
  </si>
  <si>
    <t>ISIN</t>
  </si>
  <si>
    <t>1bn EUR</t>
  </si>
  <si>
    <t>AAA / Aaa</t>
  </si>
  <si>
    <t>NO0010441454</t>
  </si>
  <si>
    <t>1 bn EUR</t>
  </si>
  <si>
    <t>5% Fixed Rate</t>
  </si>
  <si>
    <t>3 bn NOK</t>
  </si>
  <si>
    <t>Floating Rate</t>
  </si>
  <si>
    <t>NO0010492333</t>
  </si>
  <si>
    <t>7.35 bn NOK</t>
  </si>
  <si>
    <t>NO0010520356</t>
  </si>
  <si>
    <t>1.25 bn EUR</t>
  </si>
  <si>
    <t>XS0495145657</t>
  </si>
  <si>
    <t>NO0010572142</t>
  </si>
  <si>
    <t>XS0519708613</t>
  </si>
  <si>
    <t>1 bn NOK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</si>
  <si>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</si>
  <si>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</si>
  <si>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</si>
  <si>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</si>
  <si>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</si>
  <si>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</si>
  <si>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</si>
  <si>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</si>
  <si>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NO0010531304</t>
  </si>
  <si>
    <t>NO0010531478</t>
  </si>
  <si>
    <t>NO0010534688</t>
  </si>
  <si>
    <t>Total balance (NOK)</t>
  </si>
  <si>
    <t>4% Fixed Rate</t>
  </si>
  <si>
    <t>XS0587952085</t>
  </si>
  <si>
    <t>NO0010564982</t>
  </si>
  <si>
    <t>XS0576372691</t>
  </si>
  <si>
    <t>XS0619631624</t>
  </si>
  <si>
    <t>XS0515762093</t>
  </si>
  <si>
    <t>Semi-annually</t>
  </si>
  <si>
    <t>XS0632246426</t>
  </si>
  <si>
    <t>Phone: +47 51 50 94 15</t>
  </si>
  <si>
    <t>carl.hjelle@sparebank1.no</t>
  </si>
  <si>
    <t>XS0478979551</t>
  </si>
  <si>
    <t>DE000A1K0UB7</t>
  </si>
  <si>
    <t>DE000A1H36V3</t>
  </si>
  <si>
    <t>Covered Bond</t>
  </si>
  <si>
    <t>1.25 bn USD</t>
  </si>
  <si>
    <t>Deposit</t>
  </si>
  <si>
    <t>NO0010441678</t>
  </si>
  <si>
    <t>NO0010464944</t>
  </si>
  <si>
    <t>NO0010621782</t>
  </si>
  <si>
    <t>NO0010623234</t>
  </si>
  <si>
    <t>XS0674396782</t>
  </si>
  <si>
    <t>NO0010622137</t>
  </si>
  <si>
    <t>NO0010628290</t>
  </si>
  <si>
    <t>NO0010633068</t>
  </si>
  <si>
    <t>NO0010630833</t>
  </si>
  <si>
    <t>NO0010625460</t>
  </si>
  <si>
    <t>200 m NOK</t>
  </si>
  <si>
    <t>XS0707700919</t>
  </si>
  <si>
    <t>5.6 bn NOK</t>
  </si>
  <si>
    <t>Carl Fredrik Hjelle, Risk Manager</t>
  </si>
  <si>
    <t>620 m NOK</t>
  </si>
  <si>
    <t>SEK</t>
  </si>
  <si>
    <t>Exposure type</t>
  </si>
  <si>
    <t>NO0010622087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</si>
  <si>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</si>
  <si>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</si>
  <si>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</si>
  <si>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</si>
  <si>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</si>
  <si>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</si>
  <si>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</si>
  <si>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* There is no bond with the serial number 11/2011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</si>
  <si>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</si>
  <si>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</si>
  <si>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</si>
  <si>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</si>
  <si>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</si>
  <si>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</si>
  <si>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</si>
  <si>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</si>
  <si>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</si>
  <si>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</si>
  <si>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</si>
  <si>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</si>
  <si>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</si>
  <si>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 xml:space="preserve">   FI Senior Unsecured (min rated A/A2)</t>
  </si>
  <si>
    <t>XS0766475858</t>
  </si>
  <si>
    <t>NO0010646904</t>
  </si>
  <si>
    <t>06 / 2018</t>
  </si>
  <si>
    <t>09 / 2013</t>
  </si>
  <si>
    <t>10 / 2017</t>
  </si>
  <si>
    <t>08 / 2014</t>
  </si>
  <si>
    <t>06 / 2015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</si>
  <si>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</si>
  <si>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</si>
  <si>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</si>
  <si>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</si>
  <si>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</si>
  <si>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</si>
  <si>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</si>
  <si>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</si>
  <si>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</si>
  <si>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250 m SEK</t>
  </si>
  <si>
    <t>05 / 2022</t>
  </si>
  <si>
    <t>06 / 2016</t>
  </si>
  <si>
    <t>11 / 2016</t>
  </si>
  <si>
    <t>11 / 2014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</si>
  <si>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</si>
  <si>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</si>
  <si>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</si>
  <si>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</si>
  <si>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</si>
  <si>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</si>
  <si>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</si>
  <si>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</si>
  <si>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</si>
  <si>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</si>
  <si>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</si>
  <si>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</si>
  <si>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</si>
  <si>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</si>
  <si>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</si>
  <si>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</si>
  <si>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</si>
  <si>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</si>
  <si>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</si>
  <si>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</si>
  <si>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</si>
  <si>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</si>
  <si>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</si>
  <si>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</si>
  <si>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</si>
  <si>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</si>
  <si>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</si>
  <si>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</si>
  <si>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</si>
  <si>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</si>
  <si>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</si>
  <si>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</si>
  <si>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</si>
  <si>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</si>
  <si>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</si>
  <si>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</si>
  <si>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</si>
  <si>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</si>
  <si>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</si>
  <si>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</si>
  <si>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</si>
  <si>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</si>
  <si>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</si>
  <si>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</si>
  <si>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</si>
  <si>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</si>
  <si>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</si>
  <si>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</si>
  <si>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</si>
  <si>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</si>
  <si>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</si>
  <si>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</si>
  <si>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</si>
  <si>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</si>
  <si>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</si>
  <si>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</si>
  <si>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</si>
  <si>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</si>
  <si>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</si>
  <si>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</si>
  <si>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</si>
  <si>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</si>
  <si>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</si>
  <si>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</si>
  <si>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</si>
  <si>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</si>
  <si>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</si>
  <si>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</si>
  <si>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</si>
  <si>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</si>
  <si>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14</t>
  </si>
  <si>
    <t xml:space="preserve"> Series 12</t>
  </si>
  <si>
    <t xml:space="preserve"> Series 3</t>
  </si>
  <si>
    <t xml:space="preserve"> Series 2/2012</t>
  </si>
  <si>
    <t xml:space="preserve"> Series 2/2011</t>
  </si>
  <si>
    <t xml:space="preserve"> Series 6/2012</t>
  </si>
  <si>
    <t>10 / 2019</t>
  </si>
  <si>
    <t>NO0010657596</t>
  </si>
  <si>
    <t xml:space="preserve"> Series 4/2012</t>
  </si>
  <si>
    <t>3.40% Fixed Rate</t>
  </si>
  <si>
    <t>NO0010655368</t>
  </si>
  <si>
    <t xml:space="preserve"> Series 12/2011</t>
  </si>
  <si>
    <t xml:space="preserve"> Series 10/2011</t>
  </si>
  <si>
    <t xml:space="preserve"> Series 8/2011</t>
  </si>
  <si>
    <t xml:space="preserve"> Series 7/2011</t>
  </si>
  <si>
    <t xml:space="preserve"> Series 5/2011</t>
  </si>
  <si>
    <t xml:space="preserve"> Series 4/2011</t>
  </si>
  <si>
    <t xml:space="preserve"> Series 3/2011</t>
  </si>
  <si>
    <t xml:space="preserve"> Series 15</t>
  </si>
  <si>
    <t xml:space="preserve"> Series 13</t>
  </si>
  <si>
    <t xml:space="preserve"> Series 10</t>
  </si>
  <si>
    <t xml:space="preserve"> Series 9</t>
  </si>
  <si>
    <t xml:space="preserve"> Series 6</t>
  </si>
  <si>
    <t xml:space="preserve"> Series 4</t>
  </si>
  <si>
    <t>Series 3/2012</t>
  </si>
  <si>
    <t>10 Largest Loans</t>
  </si>
  <si>
    <t>11 / 2019</t>
  </si>
  <si>
    <t>1.75% Fixed Rate</t>
  </si>
  <si>
    <t>XS0858653230</t>
  </si>
  <si>
    <t>2.8 bn NOK</t>
  </si>
  <si>
    <t>1.65 bn NOK</t>
  </si>
  <si>
    <t>3.02 bn NOK</t>
  </si>
  <si>
    <t>DnB NOR Boligkreditt AS</t>
  </si>
  <si>
    <t>Møre Boligkreditt AS</t>
  </si>
  <si>
    <t>Nordea Hypotek AB</t>
  </si>
  <si>
    <t>Nordea Eiendomskreditt</t>
  </si>
  <si>
    <t>Sparebanken Vest Boligkreditt</t>
  </si>
  <si>
    <t>Skandinaviska Enskilda Bank</t>
  </si>
  <si>
    <t>Terra Boligkreditt AS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</si>
  <si>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</si>
  <si>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</si>
  <si>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</si>
  <si>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</si>
  <si>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</si>
  <si>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</si>
  <si>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</si>
  <si>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NOK/SEK</t>
  </si>
  <si>
    <t>Sparebank 1 SR-Bank</t>
  </si>
  <si>
    <t>Nordea</t>
  </si>
  <si>
    <t>Total Balance</t>
  </si>
  <si>
    <t>Currency breakdown (in NOK)</t>
  </si>
  <si>
    <t>* Rating is Fitch / Moody's / S&amp;P and is sourced from Bloomberg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</si>
  <si>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</si>
  <si>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</si>
  <si>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</si>
  <si>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</si>
  <si>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</si>
  <si>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</si>
  <si>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</si>
  <si>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</si>
  <si>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</si>
  <si>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</si>
  <si>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</si>
  <si>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</si>
  <si>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</si>
  <si>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</si>
  <si>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</si>
  <si>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</si>
  <si>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</si>
  <si>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</si>
  <si>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</si>
  <si>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</si>
  <si>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</si>
  <si>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</si>
  <si>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</si>
  <si>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</si>
  <si>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</si>
  <si>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</si>
  <si>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</si>
  <si>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</si>
  <si>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</si>
  <si>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</si>
  <si>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</si>
  <si>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</si>
  <si>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</si>
  <si>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DNB BANK ASA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</si>
  <si>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</si>
  <si>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</si>
  <si>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</si>
  <si>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</si>
  <si>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</si>
  <si>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</si>
  <si>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</si>
  <si>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</si>
  <si>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1.25 bn EUR **</t>
  </si>
  <si>
    <t>1.3 bn NOK</t>
  </si>
  <si>
    <t xml:space="preserve"> Series 1 / 2013</t>
  </si>
  <si>
    <t>06 / 2020</t>
  </si>
  <si>
    <t>NO0010670508</t>
  </si>
  <si>
    <t>3.5 bn NOK</t>
  </si>
  <si>
    <t>1.25 bn USD **</t>
  </si>
  <si>
    <t>** tapped by 250 mill.  Frequent taps of NOK bonds not identified in the table above</t>
  </si>
  <si>
    <t>Issued</t>
  </si>
  <si>
    <t>08 / 2010</t>
  </si>
  <si>
    <t>08 / 2012</t>
  </si>
  <si>
    <t>02 / 2012</t>
  </si>
  <si>
    <t>11 / 2011</t>
  </si>
  <si>
    <t>08 / 2011</t>
  </si>
  <si>
    <t>02 / 2011</t>
  </si>
  <si>
    <t>06 / 2010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</si>
  <si>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</si>
  <si>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</si>
  <si>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</si>
  <si>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</si>
  <si>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</si>
  <si>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</si>
  <si>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</si>
  <si>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</si>
  <si>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</si>
  <si>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</si>
  <si>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</si>
  <si>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06 / 2009</t>
  </si>
  <si>
    <t>02 / 2009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</si>
  <si>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</si>
  <si>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</si>
  <si>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</si>
  <si>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</si>
  <si>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</si>
  <si>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</si>
  <si>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</si>
  <si>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</si>
  <si>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</si>
  <si>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</si>
  <si>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</si>
  <si>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</si>
  <si>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</si>
  <si>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</si>
  <si>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>1 bn USD</t>
  </si>
  <si>
    <t xml:space="preserve"> Series 2/2013</t>
  </si>
  <si>
    <t>4.641 bn NOK</t>
  </si>
  <si>
    <t>5.7 bn NOK</t>
  </si>
  <si>
    <t xml:space="preserve"> Series 7/2012</t>
  </si>
  <si>
    <t xml:space="preserve">   Norw. Gov. Bills</t>
  </si>
  <si>
    <t>Norsk Stat</t>
  </si>
  <si>
    <t>Sparebank 1 Nord-Norge</t>
  </si>
  <si>
    <t>Sparebank 1 SMN</t>
  </si>
  <si>
    <t>DNB ASA</t>
  </si>
  <si>
    <t>Skandinaviska Enskilda Bank Oslo</t>
  </si>
  <si>
    <t>XS0969571065</t>
  </si>
  <si>
    <t>Financial Institution</t>
  </si>
  <si>
    <t>Sovereign</t>
  </si>
  <si>
    <t>Current</t>
  </si>
  <si>
    <t>Series 6/2013</t>
  </si>
  <si>
    <t>Series 5/2013</t>
  </si>
  <si>
    <t>100m EUR</t>
  </si>
  <si>
    <t>09 / 2018</t>
  </si>
  <si>
    <t>XS0970471115</t>
  </si>
  <si>
    <t>11 / 2013</t>
  </si>
  <si>
    <t>01 / 2020</t>
  </si>
  <si>
    <t>XS0995022661</t>
  </si>
  <si>
    <t>NO0010682628</t>
  </si>
  <si>
    <t>Substitute collateral **</t>
  </si>
  <si>
    <t>** Any differences in this table and the financial statements is due to the FX rates used for non-NOK amounts</t>
  </si>
  <si>
    <t>Date of Report: 31/03/14</t>
  </si>
  <si>
    <t>4.5 bn NOK</t>
  </si>
  <si>
    <t>5.75 bn NOK</t>
  </si>
  <si>
    <t>2.35 bn NOK</t>
  </si>
  <si>
    <t>Eivind Hegelstad, Investor Relations</t>
  </si>
  <si>
    <t>eivind.hegelstad@sparebank1.no</t>
  </si>
  <si>
    <t>Phone: +47 51 50 93 67</t>
  </si>
  <si>
    <t>NO0010378730</t>
  </si>
  <si>
    <t>XS0690389217</t>
  </si>
  <si>
    <t>NO0010503741</t>
  </si>
  <si>
    <t>NO0010416662</t>
  </si>
  <si>
    <t>XS1014673849</t>
  </si>
  <si>
    <t>NO0010599723</t>
  </si>
  <si>
    <t>NO0010705965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</si>
  <si>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</si>
  <si>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</si>
  <si>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</si>
  <si>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1st Quarter 2014</t>
  </si>
  <si>
    <t>144A Covered Bond Programme - Investor Report March 2014</t>
  </si>
  <si>
    <t xml:space="preserve">144A Covered Bond Programme - Quarterly  Investor Report: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</si>
</sst>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195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33" borderId="0" xfId="43" applyNumberFormat="1" applyFont="1" applyFill="1" applyBorder="1" applyAlignment="1">
      <alignment horizontal="center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/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0" fontId="19" fillId="33" borderId="0" xfId="43" applyNumberFormat="1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169" fontId="19" fillId="33" borderId="0" xfId="42" applyNumberFormat="1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2" fontId="0" fillId="0" borderId="24" xfId="0" applyNumberForma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170" fontId="34" fillId="0" borderId="0" xfId="42" applyNumberFormat="1" applyFont="1" applyBorder="1"/>
    <xf numFmtId="3" fontId="20" fillId="0" borderId="0" xfId="0" applyNumberFormat="1" applyFont="1" applyFill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5" fontId="20" fillId="0" borderId="0" xfId="0" applyNumberFormat="1" applyFont="1" applyFill="1" applyBorder="1"/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0</xdr:row>
      <xdr:rowOff>0</xdr:rowOff>
    </xdr:from>
    <xdr:to>
      <xdr:col>6</xdr:col>
      <xdr:colOff>152399</xdr:colOff>
      <xdr:row>3</xdr:row>
      <xdr:rowOff>159074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49" y="0"/>
          <a:ext cx="2190750" cy="73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ivind.hegelstad@sparebank1.no" TargetMode="External"/><Relationship Id="rId1" Type="http://schemas.openxmlformats.org/officeDocument/2006/relationships/hyperlink" Target="mailto:carl.hjelle@sparebank1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3"/>
  <sheetViews>
    <sheetView showGridLines="0" view="pageBreakPreview" zoomScaleNormal="100" zoomScaleSheetLayoutView="100" workbookViewId="0">
      <selection activeCell="B38" sqref="B38"/>
    </sheetView>
  </sheetViews>
  <sheetFormatPr defaultColWidth="9.140625" defaultRowHeight="15" x14ac:dyDescent="0.25"/>
  <cols>
    <col min="1" max="1" width="1.28515625" customWidth="1"/>
    <col min="2" max="2" width="18.28515625" customWidth="1"/>
    <col min="3" max="3" width="12.85546875" style="139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 x14ac:dyDescent="0.25">
      <c r="B3" s="7"/>
      <c r="C3" s="62"/>
      <c r="D3" s="7"/>
      <c r="E3" s="8"/>
      <c r="F3" s="8"/>
      <c r="G3" s="8"/>
      <c r="H3" s="9"/>
    </row>
    <row r="4" spans="2:10" x14ac:dyDescent="0.25">
      <c r="B4" s="7"/>
      <c r="C4" s="62"/>
      <c r="D4" s="7"/>
      <c r="E4" s="8" t="s">
        <v>0</v>
      </c>
      <c r="F4" s="8"/>
      <c r="G4" s="8" t="s">
        <v>0</v>
      </c>
      <c r="H4" s="9"/>
    </row>
    <row r="5" spans="2:10" x14ac:dyDescent="0.25">
      <c r="B5" s="7"/>
      <c r="C5" s="62"/>
      <c r="D5" s="7"/>
      <c r="E5" s="8"/>
      <c r="F5" s="8"/>
      <c r="G5" s="8"/>
      <c r="H5" s="9"/>
    </row>
    <row r="6" spans="2:10" ht="20.25" customHeight="1" x14ac:dyDescent="0.25">
      <c r="B6" s="185" t="s">
        <v>1</v>
      </c>
      <c r="C6" s="185"/>
      <c r="D6" s="185"/>
      <c r="E6" s="185"/>
      <c r="F6" s="185"/>
      <c r="G6" s="185"/>
      <c r="H6" s="185"/>
      <c r="I6" s="185"/>
    </row>
    <row r="7" spans="2:10" x14ac:dyDescent="0.25">
      <c r="B7" s="185" t="s">
        <v>406</v>
      </c>
      <c r="C7" s="185"/>
      <c r="D7" s="185"/>
      <c r="E7" s="185"/>
      <c r="F7" s="185"/>
      <c r="G7" s="185"/>
      <c r="H7" s="185"/>
      <c r="I7" s="185"/>
    </row>
    <row r="8" spans="2:10" ht="15.75" thickBot="1" x14ac:dyDescent="0.3">
      <c r="B8" s="186" t="s">
        <v>219</v>
      </c>
      <c r="C8" s="186"/>
      <c r="D8" s="186"/>
      <c r="E8" s="186"/>
      <c r="F8" s="186"/>
      <c r="G8" s="186"/>
      <c r="H8" s="186"/>
      <c r="I8" s="186"/>
    </row>
    <row r="9" spans="2:10" ht="12.75" customHeight="1" x14ac:dyDescent="0.25">
      <c r="B9" s="10"/>
      <c r="C9" s="161"/>
      <c r="D9" s="10"/>
      <c r="E9" s="10"/>
      <c r="F9" s="10"/>
      <c r="G9" s="10"/>
      <c r="H9" s="10"/>
      <c r="I9" s="10"/>
      <c r="J9" s="10"/>
    </row>
    <row r="10" spans="2:10" x14ac:dyDescent="0.25">
      <c r="B10" s="11" t="s">
        <v>44</v>
      </c>
      <c r="C10" s="12" t="s">
        <v>45</v>
      </c>
      <c r="D10" s="12" t="s">
        <v>327</v>
      </c>
      <c r="E10" s="13" t="s">
        <v>46</v>
      </c>
      <c r="F10" s="12" t="s">
        <v>47</v>
      </c>
      <c r="G10" s="12" t="s">
        <v>48</v>
      </c>
      <c r="H10" s="12" t="s">
        <v>49</v>
      </c>
      <c r="I10" s="12" t="s">
        <v>50</v>
      </c>
      <c r="J10" s="12" t="s">
        <v>318</v>
      </c>
    </row>
    <row r="11" spans="2:10" x14ac:dyDescent="0.25">
      <c r="B11" s="150" t="s">
        <v>72</v>
      </c>
    </row>
    <row r="12" spans="2:10" x14ac:dyDescent="0.25">
      <c r="B12" s="160" t="s">
        <v>377</v>
      </c>
      <c r="C12" s="139" t="s">
        <v>54</v>
      </c>
      <c r="D12" s="165" t="s">
        <v>382</v>
      </c>
      <c r="E12" s="165" t="s">
        <v>383</v>
      </c>
      <c r="F12" s="25" t="s">
        <v>52</v>
      </c>
      <c r="G12" s="25" t="s">
        <v>356</v>
      </c>
      <c r="H12" s="140" t="s">
        <v>3</v>
      </c>
      <c r="I12" s="31" t="s">
        <v>384</v>
      </c>
      <c r="J12" s="139">
        <v>8.2799999999999994</v>
      </c>
    </row>
    <row r="13" spans="2:10" x14ac:dyDescent="0.25">
      <c r="B13" s="160" t="s">
        <v>378</v>
      </c>
      <c r="C13" s="139" t="s">
        <v>379</v>
      </c>
      <c r="D13" s="166" t="s">
        <v>137</v>
      </c>
      <c r="E13" s="165" t="s">
        <v>380</v>
      </c>
      <c r="F13" s="25" t="s">
        <v>52</v>
      </c>
      <c r="G13" s="139" t="s">
        <v>57</v>
      </c>
      <c r="H13" s="140" t="s">
        <v>84</v>
      </c>
      <c r="I13" s="31" t="s">
        <v>381</v>
      </c>
      <c r="J13" s="167">
        <v>8.01</v>
      </c>
    </row>
    <row r="14" spans="2:10" x14ac:dyDescent="0.25">
      <c r="B14" s="9" t="s">
        <v>358</v>
      </c>
      <c r="C14" s="25" t="s">
        <v>54</v>
      </c>
      <c r="D14" s="149" t="s">
        <v>355</v>
      </c>
      <c r="E14" s="41" t="s">
        <v>322</v>
      </c>
      <c r="F14" s="25" t="s">
        <v>52</v>
      </c>
      <c r="G14" s="25" t="s">
        <v>356</v>
      </c>
      <c r="H14" s="25" t="s">
        <v>3</v>
      </c>
      <c r="I14" s="30" t="s">
        <v>357</v>
      </c>
      <c r="J14" s="153">
        <v>7.61</v>
      </c>
    </row>
    <row r="15" spans="2:10" x14ac:dyDescent="0.25">
      <c r="B15" s="9" t="s">
        <v>220</v>
      </c>
      <c r="C15" s="25" t="s">
        <v>54</v>
      </c>
      <c r="D15" s="149" t="s">
        <v>329</v>
      </c>
      <c r="E15" s="41" t="s">
        <v>217</v>
      </c>
      <c r="F15" s="25" t="s">
        <v>52</v>
      </c>
      <c r="G15" s="25" t="s">
        <v>164</v>
      </c>
      <c r="H15" s="25" t="s">
        <v>3</v>
      </c>
      <c r="I15" s="30" t="s">
        <v>218</v>
      </c>
      <c r="J15" s="153">
        <v>7.33</v>
      </c>
    </row>
    <row r="16" spans="2:10" ht="15.75" customHeight="1" x14ac:dyDescent="0.25">
      <c r="B16" s="9" t="s">
        <v>221</v>
      </c>
      <c r="C16" s="25" t="s">
        <v>61</v>
      </c>
      <c r="D16" s="41" t="s">
        <v>330</v>
      </c>
      <c r="E16" s="41" t="s">
        <v>147</v>
      </c>
      <c r="F16" s="25" t="s">
        <v>52</v>
      </c>
      <c r="G16" s="25" t="s">
        <v>118</v>
      </c>
      <c r="H16" s="25" t="s">
        <v>3</v>
      </c>
      <c r="I16" s="26" t="s">
        <v>117</v>
      </c>
      <c r="J16" s="154">
        <v>7.69</v>
      </c>
    </row>
    <row r="17" spans="2:10" x14ac:dyDescent="0.25">
      <c r="B17" s="9" t="s">
        <v>222</v>
      </c>
      <c r="C17" s="25" t="s">
        <v>319</v>
      </c>
      <c r="D17" s="41" t="s">
        <v>331</v>
      </c>
      <c r="E17" s="41" t="s">
        <v>146</v>
      </c>
      <c r="F17" s="25" t="s">
        <v>52</v>
      </c>
      <c r="G17" s="25" t="s">
        <v>160</v>
      </c>
      <c r="H17" s="25" t="s">
        <v>3</v>
      </c>
      <c r="I17" s="26" t="s">
        <v>105</v>
      </c>
      <c r="J17" s="154">
        <v>7.68</v>
      </c>
    </row>
    <row r="18" spans="2:10" x14ac:dyDescent="0.25">
      <c r="B18" s="9" t="s">
        <v>223</v>
      </c>
      <c r="C18" s="25" t="s">
        <v>51</v>
      </c>
      <c r="D18" s="41" t="s">
        <v>332</v>
      </c>
      <c r="E18" s="41" t="s">
        <v>145</v>
      </c>
      <c r="F18" s="25" t="s">
        <v>52</v>
      </c>
      <c r="G18" s="25" t="s">
        <v>161</v>
      </c>
      <c r="H18" s="25" t="s">
        <v>3</v>
      </c>
      <c r="I18" s="26" t="s">
        <v>98</v>
      </c>
      <c r="J18" s="154">
        <v>7.7</v>
      </c>
    </row>
    <row r="19" spans="2:10" x14ac:dyDescent="0.25">
      <c r="B19" s="8" t="s">
        <v>224</v>
      </c>
      <c r="C19" s="25" t="s">
        <v>54</v>
      </c>
      <c r="D19" s="41" t="s">
        <v>333</v>
      </c>
      <c r="E19" s="40" t="s">
        <v>144</v>
      </c>
      <c r="F19" s="15" t="s">
        <v>52</v>
      </c>
      <c r="G19" s="16" t="s">
        <v>78</v>
      </c>
      <c r="H19" s="25" t="s">
        <v>3</v>
      </c>
      <c r="I19" s="26" t="s">
        <v>79</v>
      </c>
      <c r="J19" s="154">
        <v>7.93</v>
      </c>
    </row>
    <row r="20" spans="2:10" x14ac:dyDescent="0.25">
      <c r="B20" s="8" t="s">
        <v>225</v>
      </c>
      <c r="C20" s="25" t="s">
        <v>54</v>
      </c>
      <c r="D20" s="41" t="s">
        <v>334</v>
      </c>
      <c r="E20" s="40" t="s">
        <v>140</v>
      </c>
      <c r="F20" s="15" t="s">
        <v>52</v>
      </c>
      <c r="G20" s="16" t="s">
        <v>162</v>
      </c>
      <c r="H20" s="25" t="s">
        <v>3</v>
      </c>
      <c r="I20" s="26" t="s">
        <v>64</v>
      </c>
      <c r="J20" s="154">
        <v>7.89</v>
      </c>
    </row>
    <row r="21" spans="2:10" x14ac:dyDescent="0.25">
      <c r="B21" s="8" t="s">
        <v>226</v>
      </c>
      <c r="C21" s="25" t="s">
        <v>61</v>
      </c>
      <c r="D21" s="41" t="s">
        <v>335</v>
      </c>
      <c r="E21" s="40" t="s">
        <v>141</v>
      </c>
      <c r="F21" s="15" t="s">
        <v>52</v>
      </c>
      <c r="G21" s="16" t="s">
        <v>159</v>
      </c>
      <c r="H21" s="25" t="s">
        <v>3</v>
      </c>
      <c r="I21" s="26" t="s">
        <v>62</v>
      </c>
      <c r="J21" s="154">
        <v>8.0299999999999994</v>
      </c>
    </row>
    <row r="22" spans="2:10" x14ac:dyDescent="0.25">
      <c r="B22" s="8"/>
      <c r="C22" s="25"/>
      <c r="D22" s="41"/>
      <c r="E22" s="40"/>
      <c r="F22" s="15"/>
      <c r="G22" s="15"/>
      <c r="H22" s="25"/>
      <c r="I22" s="26"/>
      <c r="J22" s="154"/>
    </row>
    <row r="23" spans="2:10" x14ac:dyDescent="0.25">
      <c r="B23" s="151" t="s">
        <v>125</v>
      </c>
      <c r="C23" s="25"/>
      <c r="D23" s="25"/>
      <c r="E23" s="39"/>
      <c r="F23" s="14"/>
      <c r="G23" s="30"/>
      <c r="H23" s="31"/>
      <c r="I23" s="26"/>
      <c r="J23" s="154"/>
    </row>
    <row r="24" spans="2:10" x14ac:dyDescent="0.25">
      <c r="B24" s="7" t="s">
        <v>363</v>
      </c>
      <c r="C24" s="25" t="s">
        <v>362</v>
      </c>
      <c r="D24" s="41" t="s">
        <v>360</v>
      </c>
      <c r="E24" s="39" t="s">
        <v>361</v>
      </c>
      <c r="F24" s="25" t="s">
        <v>52</v>
      </c>
      <c r="G24" s="30" t="s">
        <v>164</v>
      </c>
      <c r="H24" s="25" t="s">
        <v>84</v>
      </c>
      <c r="I24" s="26" t="s">
        <v>359</v>
      </c>
      <c r="J24" s="154">
        <v>5.88</v>
      </c>
    </row>
    <row r="25" spans="2:10" x14ac:dyDescent="0.25">
      <c r="B25" s="7" t="s">
        <v>366</v>
      </c>
      <c r="C25" s="25" t="s">
        <v>325</v>
      </c>
      <c r="D25" s="41" t="s">
        <v>338</v>
      </c>
      <c r="E25" s="41" t="s">
        <v>251</v>
      </c>
      <c r="F25" s="25" t="s">
        <v>52</v>
      </c>
      <c r="G25" s="30" t="s">
        <v>252</v>
      </c>
      <c r="H25" s="25" t="s">
        <v>84</v>
      </c>
      <c r="I25" s="26" t="s">
        <v>253</v>
      </c>
      <c r="J25" s="154">
        <v>5.74</v>
      </c>
    </row>
    <row r="26" spans="2:10" ht="15.75" customHeight="1" x14ac:dyDescent="0.25">
      <c r="B26" s="9" t="s">
        <v>228</v>
      </c>
      <c r="C26" s="25" t="s">
        <v>92</v>
      </c>
      <c r="D26" s="41" t="s">
        <v>337</v>
      </c>
      <c r="E26" s="41" t="s">
        <v>148</v>
      </c>
      <c r="F26" s="25" t="s">
        <v>52</v>
      </c>
      <c r="G26" s="25" t="s">
        <v>169</v>
      </c>
      <c r="H26" s="25" t="s">
        <v>84</v>
      </c>
      <c r="I26" s="26" t="s">
        <v>134</v>
      </c>
      <c r="J26" s="154">
        <v>5.74</v>
      </c>
    </row>
    <row r="27" spans="2:10" ht="15.75" customHeight="1" x14ac:dyDescent="0.25">
      <c r="B27" s="9" t="s">
        <v>229</v>
      </c>
      <c r="C27" s="25" t="s">
        <v>92</v>
      </c>
      <c r="D27" s="41" t="s">
        <v>336</v>
      </c>
      <c r="E27" s="41" t="s">
        <v>149</v>
      </c>
      <c r="F27" s="25" t="s">
        <v>52</v>
      </c>
      <c r="G27" s="25" t="s">
        <v>163</v>
      </c>
      <c r="H27" s="25" t="s">
        <v>84</v>
      </c>
      <c r="I27" s="26" t="s">
        <v>85</v>
      </c>
      <c r="J27" s="154">
        <v>5.59</v>
      </c>
    </row>
    <row r="28" spans="2:10" x14ac:dyDescent="0.25">
      <c r="B28" s="8"/>
      <c r="C28" s="25"/>
      <c r="D28" s="41"/>
      <c r="E28" s="40"/>
      <c r="F28" s="15"/>
      <c r="G28" s="16"/>
      <c r="H28" s="25"/>
      <c r="I28" s="26"/>
      <c r="J28" s="154"/>
    </row>
    <row r="29" spans="2:10" x14ac:dyDescent="0.25">
      <c r="B29" s="152" t="s">
        <v>71</v>
      </c>
      <c r="C29" s="25"/>
      <c r="D29" s="25"/>
      <c r="I29" s="26"/>
      <c r="J29" s="154"/>
    </row>
    <row r="30" spans="2:10" ht="13.5" customHeight="1" x14ac:dyDescent="0.25">
      <c r="B30" s="9" t="s">
        <v>321</v>
      </c>
      <c r="C30" s="25" t="s">
        <v>389</v>
      </c>
      <c r="D30" s="41" t="s">
        <v>340</v>
      </c>
      <c r="E30" s="149" t="s">
        <v>322</v>
      </c>
      <c r="F30" s="25" t="s">
        <v>52</v>
      </c>
      <c r="G30" s="139" t="s">
        <v>57</v>
      </c>
      <c r="H30" s="26" t="s">
        <v>2</v>
      </c>
      <c r="I30" s="26" t="s">
        <v>323</v>
      </c>
      <c r="J30" s="154"/>
    </row>
    <row r="31" spans="2:10" ht="13.5" customHeight="1" x14ac:dyDescent="0.25">
      <c r="B31" s="9" t="s">
        <v>230</v>
      </c>
      <c r="C31" s="25" t="s">
        <v>365</v>
      </c>
      <c r="D31" s="41" t="s">
        <v>341</v>
      </c>
      <c r="E31" s="41" t="s">
        <v>231</v>
      </c>
      <c r="F31" s="25" t="s">
        <v>52</v>
      </c>
      <c r="G31" s="139" t="s">
        <v>57</v>
      </c>
      <c r="H31" s="26" t="s">
        <v>2</v>
      </c>
      <c r="I31" s="26" t="s">
        <v>232</v>
      </c>
      <c r="J31" s="154"/>
    </row>
    <row r="32" spans="2:10" ht="13.5" customHeight="1" x14ac:dyDescent="0.25">
      <c r="B32" s="9" t="s">
        <v>233</v>
      </c>
      <c r="C32" s="25" t="s">
        <v>391</v>
      </c>
      <c r="D32" s="41" t="s">
        <v>329</v>
      </c>
      <c r="E32" s="41" t="s">
        <v>277</v>
      </c>
      <c r="F32" s="25" t="s">
        <v>52</v>
      </c>
      <c r="G32" s="139" t="s">
        <v>234</v>
      </c>
      <c r="H32" s="26" t="s">
        <v>3</v>
      </c>
      <c r="I32" s="26" t="s">
        <v>235</v>
      </c>
      <c r="J32" s="154"/>
    </row>
    <row r="33" spans="2:10" ht="15.75" customHeight="1" x14ac:dyDescent="0.25">
      <c r="B33" s="9" t="s">
        <v>236</v>
      </c>
      <c r="C33" s="25" t="s">
        <v>108</v>
      </c>
      <c r="D33" s="41" t="s">
        <v>342</v>
      </c>
      <c r="E33" s="41" t="s">
        <v>152</v>
      </c>
      <c r="F33" s="25" t="s">
        <v>52</v>
      </c>
      <c r="G33" s="25" t="s">
        <v>168</v>
      </c>
      <c r="H33" s="25" t="s">
        <v>3</v>
      </c>
      <c r="I33" s="26" t="s">
        <v>101</v>
      </c>
      <c r="J33" s="154"/>
    </row>
    <row r="34" spans="2:10" x14ac:dyDescent="0.25">
      <c r="B34" s="9" t="s">
        <v>237</v>
      </c>
      <c r="C34" s="25" t="s">
        <v>56</v>
      </c>
      <c r="D34" s="41" t="s">
        <v>342</v>
      </c>
      <c r="E34" s="41" t="s">
        <v>153</v>
      </c>
      <c r="F34" s="25" t="s">
        <v>52</v>
      </c>
      <c r="G34" s="25" t="s">
        <v>57</v>
      </c>
      <c r="H34" s="25" t="s">
        <v>2</v>
      </c>
      <c r="I34" s="26" t="s">
        <v>102</v>
      </c>
      <c r="J34" s="154"/>
    </row>
    <row r="35" spans="2:10" x14ac:dyDescent="0.25">
      <c r="B35" s="9" t="s">
        <v>238</v>
      </c>
      <c r="C35" s="25" t="s">
        <v>324</v>
      </c>
      <c r="D35" s="41" t="s">
        <v>331</v>
      </c>
      <c r="E35" s="41" t="s">
        <v>154</v>
      </c>
      <c r="F35" s="25" t="s">
        <v>52</v>
      </c>
      <c r="G35" s="25" t="s">
        <v>57</v>
      </c>
      <c r="H35" s="25" t="s">
        <v>2</v>
      </c>
      <c r="I35" s="26" t="s">
        <v>100</v>
      </c>
      <c r="J35" s="154"/>
    </row>
    <row r="36" spans="2:10" x14ac:dyDescent="0.25">
      <c r="B36" s="9" t="s">
        <v>239</v>
      </c>
      <c r="C36" s="25" t="s">
        <v>255</v>
      </c>
      <c r="D36" s="41" t="s">
        <v>343</v>
      </c>
      <c r="E36" s="41" t="s">
        <v>155</v>
      </c>
      <c r="F36" s="25" t="s">
        <v>52</v>
      </c>
      <c r="G36" s="25" t="s">
        <v>167</v>
      </c>
      <c r="H36" s="25" t="s">
        <v>3</v>
      </c>
      <c r="I36" s="26" t="s">
        <v>103</v>
      </c>
      <c r="J36" s="154"/>
    </row>
    <row r="37" spans="2:10" x14ac:dyDescent="0.25">
      <c r="B37" s="9" t="s">
        <v>240</v>
      </c>
      <c r="C37" s="25" t="s">
        <v>390</v>
      </c>
      <c r="D37" s="41" t="s">
        <v>332</v>
      </c>
      <c r="E37" s="41" t="s">
        <v>156</v>
      </c>
      <c r="F37" s="25" t="s">
        <v>52</v>
      </c>
      <c r="G37" s="25" t="s">
        <v>57</v>
      </c>
      <c r="H37" s="25" t="s">
        <v>2</v>
      </c>
      <c r="I37" s="26" t="s">
        <v>97</v>
      </c>
      <c r="J37" s="154"/>
    </row>
    <row r="38" spans="2:10" x14ac:dyDescent="0.25">
      <c r="B38" s="9" t="s">
        <v>241</v>
      </c>
      <c r="C38" s="25" t="s">
        <v>256</v>
      </c>
      <c r="D38" s="41" t="s">
        <v>344</v>
      </c>
      <c r="E38" s="41" t="s">
        <v>158</v>
      </c>
      <c r="F38" s="25" t="s">
        <v>52</v>
      </c>
      <c r="G38" s="25" t="s">
        <v>55</v>
      </c>
      <c r="H38" s="25" t="s">
        <v>3</v>
      </c>
      <c r="I38" s="26" t="s">
        <v>99</v>
      </c>
      <c r="J38" s="154"/>
    </row>
    <row r="39" spans="2:10" x14ac:dyDescent="0.25">
      <c r="B39" s="9" t="s">
        <v>242</v>
      </c>
      <c r="C39" s="25" t="s">
        <v>65</v>
      </c>
      <c r="D39" s="41" t="s">
        <v>344</v>
      </c>
      <c r="E39" s="41" t="s">
        <v>157</v>
      </c>
      <c r="F39" s="25" t="s">
        <v>52</v>
      </c>
      <c r="G39" s="25" t="s">
        <v>57</v>
      </c>
      <c r="H39" s="25" t="s">
        <v>2</v>
      </c>
      <c r="I39" s="26" t="s">
        <v>96</v>
      </c>
      <c r="J39" s="154"/>
    </row>
    <row r="40" spans="2:10" x14ac:dyDescent="0.25">
      <c r="B40" s="8" t="s">
        <v>243</v>
      </c>
      <c r="C40" s="25" t="s">
        <v>56</v>
      </c>
      <c r="D40" s="41" t="s">
        <v>328</v>
      </c>
      <c r="E40" s="40" t="s">
        <v>143</v>
      </c>
      <c r="F40" s="15" t="s">
        <v>52</v>
      </c>
      <c r="G40" s="16" t="s">
        <v>57</v>
      </c>
      <c r="H40" s="25" t="s">
        <v>2</v>
      </c>
      <c r="I40" s="26" t="s">
        <v>66</v>
      </c>
      <c r="J40" s="154"/>
    </row>
    <row r="41" spans="2:10" x14ac:dyDescent="0.25">
      <c r="B41" s="8" t="s">
        <v>244</v>
      </c>
      <c r="C41" s="25" t="s">
        <v>106</v>
      </c>
      <c r="D41" s="41" t="s">
        <v>345</v>
      </c>
      <c r="E41" s="40" t="s">
        <v>142</v>
      </c>
      <c r="F41" s="15" t="s">
        <v>52</v>
      </c>
      <c r="G41" s="16" t="s">
        <v>57</v>
      </c>
      <c r="H41" s="25" t="s">
        <v>2</v>
      </c>
      <c r="I41" s="26" t="s">
        <v>63</v>
      </c>
      <c r="J41" s="154"/>
    </row>
    <row r="42" spans="2:10" x14ac:dyDescent="0.25">
      <c r="B42" s="8" t="s">
        <v>245</v>
      </c>
      <c r="C42" s="25" t="s">
        <v>59</v>
      </c>
      <c r="D42" s="41" t="s">
        <v>346</v>
      </c>
      <c r="E42" s="40" t="s">
        <v>140</v>
      </c>
      <c r="F42" s="15" t="s">
        <v>52</v>
      </c>
      <c r="G42" s="16" t="s">
        <v>57</v>
      </c>
      <c r="H42" s="25" t="s">
        <v>2</v>
      </c>
      <c r="I42" s="26" t="s">
        <v>60</v>
      </c>
      <c r="J42" s="154"/>
    </row>
    <row r="43" spans="2:10" x14ac:dyDescent="0.25">
      <c r="B43" s="8" t="s">
        <v>246</v>
      </c>
      <c r="C43" s="25" t="s">
        <v>364</v>
      </c>
      <c r="D43" s="41" t="s">
        <v>347</v>
      </c>
      <c r="E43" s="40" t="s">
        <v>139</v>
      </c>
      <c r="F43" s="15" t="s">
        <v>52</v>
      </c>
      <c r="G43" s="16" t="s">
        <v>57</v>
      </c>
      <c r="H43" s="25" t="s">
        <v>2</v>
      </c>
      <c r="I43" s="26" t="s">
        <v>58</v>
      </c>
      <c r="J43" s="154"/>
    </row>
    <row r="44" spans="2:10" x14ac:dyDescent="0.25">
      <c r="B44" s="8" t="s">
        <v>247</v>
      </c>
      <c r="C44" s="25" t="s">
        <v>254</v>
      </c>
      <c r="D44" s="41" t="s">
        <v>348</v>
      </c>
      <c r="E44" s="40" t="s">
        <v>138</v>
      </c>
      <c r="F44" s="15" t="s">
        <v>52</v>
      </c>
      <c r="G44" s="15" t="s">
        <v>165</v>
      </c>
      <c r="H44" s="25" t="s">
        <v>3</v>
      </c>
      <c r="I44" s="26" t="s">
        <v>95</v>
      </c>
      <c r="J44" s="154"/>
    </row>
    <row r="45" spans="2:10" x14ac:dyDescent="0.25">
      <c r="B45" s="8" t="s">
        <v>248</v>
      </c>
      <c r="C45" s="25" t="s">
        <v>104</v>
      </c>
      <c r="D45" s="41" t="s">
        <v>349</v>
      </c>
      <c r="E45" s="40" t="s">
        <v>136</v>
      </c>
      <c r="F45" s="15" t="s">
        <v>52</v>
      </c>
      <c r="G45" s="15" t="s">
        <v>166</v>
      </c>
      <c r="H45" s="25" t="s">
        <v>3</v>
      </c>
      <c r="I45" s="26" t="s">
        <v>94</v>
      </c>
      <c r="J45" s="154"/>
    </row>
    <row r="46" spans="2:10" x14ac:dyDescent="0.25">
      <c r="B46" s="7" t="s">
        <v>227</v>
      </c>
      <c r="C46" s="25" t="s">
        <v>320</v>
      </c>
      <c r="D46" s="41" t="s">
        <v>349</v>
      </c>
      <c r="E46" s="39" t="s">
        <v>136</v>
      </c>
      <c r="F46" s="14" t="s">
        <v>52</v>
      </c>
      <c r="G46" s="30" t="s">
        <v>165</v>
      </c>
      <c r="H46" s="31" t="s">
        <v>3</v>
      </c>
      <c r="I46" s="26" t="s">
        <v>53</v>
      </c>
      <c r="J46" s="154"/>
    </row>
    <row r="47" spans="2:10" x14ac:dyDescent="0.25">
      <c r="B47" s="152" t="s">
        <v>109</v>
      </c>
      <c r="C47" s="25"/>
      <c r="D47" s="25"/>
      <c r="I47" s="26"/>
      <c r="J47" s="154"/>
    </row>
    <row r="48" spans="2:10" ht="15.75" thickBot="1" x14ac:dyDescent="0.3">
      <c r="B48" s="23" t="s">
        <v>249</v>
      </c>
      <c r="C48" s="26" t="s">
        <v>150</v>
      </c>
      <c r="D48" s="42" t="s">
        <v>339</v>
      </c>
      <c r="E48" s="42" t="s">
        <v>151</v>
      </c>
      <c r="F48" s="25" t="s">
        <v>52</v>
      </c>
      <c r="G48" s="26" t="s">
        <v>159</v>
      </c>
      <c r="H48" s="26" t="s">
        <v>3</v>
      </c>
      <c r="I48" s="26" t="s">
        <v>135</v>
      </c>
      <c r="J48" s="154">
        <v>0.86</v>
      </c>
    </row>
    <row r="49" spans="2:10" x14ac:dyDescent="0.25">
      <c r="B49" s="38" t="s">
        <v>119</v>
      </c>
      <c r="C49" s="162"/>
      <c r="D49" s="17"/>
      <c r="E49" s="17"/>
      <c r="F49" s="17"/>
      <c r="G49" s="17"/>
      <c r="H49" s="17"/>
      <c r="I49" s="17"/>
      <c r="J49" s="17"/>
    </row>
    <row r="50" spans="2:10" x14ac:dyDescent="0.25">
      <c r="B50" s="148" t="s">
        <v>326</v>
      </c>
      <c r="C50" s="163"/>
      <c r="D50" s="19"/>
      <c r="E50" s="19"/>
      <c r="F50" s="19" t="s">
        <v>402</v>
      </c>
      <c r="G50" s="19"/>
      <c r="H50" s="19"/>
      <c r="I50" s="19"/>
      <c r="J50" s="19"/>
    </row>
    <row r="51" spans="2:10" x14ac:dyDescent="0.25">
      <c r="B51" s="148"/>
      <c r="C51" s="163"/>
      <c r="D51" s="19"/>
      <c r="E51" s="19"/>
      <c r="F51" s="19" t="s">
        <v>403</v>
      </c>
      <c r="G51" s="19"/>
      <c r="H51" s="19"/>
      <c r="I51" s="19"/>
      <c r="J51" s="19"/>
    </row>
    <row r="52" spans="2:10" x14ac:dyDescent="0.25">
      <c r="B52" s="18" t="s">
        <v>67</v>
      </c>
      <c r="C52" s="163"/>
      <c r="D52" s="19"/>
      <c r="E52" s="19"/>
      <c r="F52" s="19" t="s">
        <v>404</v>
      </c>
      <c r="G52" s="19"/>
      <c r="H52" s="19"/>
      <c r="I52" s="19"/>
      <c r="J52" s="19"/>
    </row>
    <row r="53" spans="2:10" x14ac:dyDescent="0.25">
      <c r="B53" s="19" t="s">
        <v>107</v>
      </c>
      <c r="C53" s="163"/>
      <c r="D53" s="19" t="s">
        <v>392</v>
      </c>
      <c r="E53" s="19"/>
      <c r="F53" s="19"/>
      <c r="G53" s="19"/>
      <c r="H53" s="19"/>
      <c r="I53" s="19"/>
      <c r="J53" s="19"/>
    </row>
    <row r="54" spans="2:10" x14ac:dyDescent="0.25">
      <c r="B54" s="34" t="s">
        <v>87</v>
      </c>
      <c r="C54" s="163"/>
      <c r="D54" s="34" t="s">
        <v>393</v>
      </c>
      <c r="E54" s="19"/>
      <c r="F54" s="19"/>
      <c r="G54" s="19"/>
      <c r="H54" s="19"/>
      <c r="I54" s="19"/>
      <c r="J54" s="19"/>
    </row>
    <row r="55" spans="2:10" x14ac:dyDescent="0.25">
      <c r="B55" s="21" t="s">
        <v>86</v>
      </c>
      <c r="C55" s="163"/>
      <c r="D55" s="21" t="s">
        <v>394</v>
      </c>
      <c r="E55" s="19"/>
      <c r="F55" s="20"/>
      <c r="G55" s="20"/>
      <c r="H55" s="20"/>
      <c r="I55" s="20"/>
      <c r="J55" s="20"/>
    </row>
    <row r="56" spans="2:10" x14ac:dyDescent="0.25">
      <c r="C56" s="163"/>
      <c r="D56" s="19"/>
      <c r="E56" s="19"/>
      <c r="F56" s="20"/>
      <c r="G56" s="20"/>
      <c r="H56" s="20"/>
      <c r="I56" s="20"/>
      <c r="J56" s="20"/>
    </row>
    <row r="57" spans="2:10" ht="15.75" thickBot="1" x14ac:dyDescent="0.3">
      <c r="B57" s="22"/>
      <c r="C57" s="164"/>
      <c r="D57" s="22"/>
      <c r="E57" s="22"/>
      <c r="F57" s="22"/>
      <c r="G57" s="22"/>
      <c r="H57" s="22"/>
      <c r="I57" s="22"/>
      <c r="J57" s="22"/>
    </row>
    <row r="58" spans="2:10" ht="15.75" thickBot="1" x14ac:dyDescent="0.3">
      <c r="B58" s="23"/>
      <c r="C58" s="26"/>
      <c r="D58" s="23"/>
      <c r="E58" s="23"/>
      <c r="F58" s="23"/>
      <c r="G58" s="23"/>
      <c r="H58" s="23"/>
      <c r="I58" s="23"/>
      <c r="J58" s="23"/>
    </row>
    <row r="59" spans="2:10" x14ac:dyDescent="0.25">
      <c r="B59" s="10"/>
      <c r="C59" s="161"/>
      <c r="D59" s="10"/>
      <c r="E59" s="10"/>
      <c r="F59" s="10"/>
      <c r="G59" s="10"/>
      <c r="H59" s="10"/>
      <c r="I59" s="10"/>
      <c r="J59" s="10"/>
    </row>
    <row r="60" spans="2:10" ht="15.75" thickBot="1" x14ac:dyDescent="0.3">
      <c r="B60" s="22"/>
      <c r="C60" s="164"/>
      <c r="D60" s="22"/>
      <c r="E60" s="22"/>
      <c r="F60" s="22"/>
      <c r="G60" s="22"/>
      <c r="H60" s="22"/>
      <c r="I60" s="22"/>
      <c r="J60" s="22"/>
    </row>
    <row r="61" spans="2:10" x14ac:dyDescent="0.25">
      <c r="B61" s="5"/>
      <c r="C61" s="140"/>
      <c r="D61" s="5"/>
      <c r="E61" s="5"/>
      <c r="F61" s="5"/>
      <c r="G61" s="5"/>
      <c r="I61" s="5"/>
      <c r="J61" s="5"/>
    </row>
    <row r="62" spans="2:10" x14ac:dyDescent="0.25">
      <c r="H62"/>
    </row>
    <row r="63" spans="2:10" x14ac:dyDescent="0.25">
      <c r="H63"/>
    </row>
  </sheetData>
  <mergeCells count="3">
    <mergeCell ref="B6:I6"/>
    <mergeCell ref="B7:I7"/>
    <mergeCell ref="B8:I8"/>
  </mergeCells>
  <hyperlinks>
    <hyperlink ref="B54" r:id="rId1"/>
    <hyperlink ref="D54" r:id="rId2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showGridLines="0" tabSelected="1" view="pageBreakPreview" zoomScale="90" zoomScaleNormal="100" zoomScaleSheetLayoutView="90" workbookViewId="0">
      <selection activeCell="H6" sqref="H6"/>
    </sheetView>
  </sheetViews>
  <sheetFormatPr defaultColWidth="9.140625" defaultRowHeight="15" x14ac:dyDescent="0.25"/>
  <cols>
    <col min="1" max="1" width="5.140625" customWidth="1"/>
    <col min="2" max="2" width="46.42578125" style="123" bestFit="1" customWidth="1"/>
    <col min="3" max="3" width="18.85546875" style="123" customWidth="1"/>
    <col min="4" max="4" width="22.28515625" style="123" customWidth="1"/>
    <col min="5" max="5" width="24.42578125" style="30" customWidth="1"/>
    <col min="6" max="6" width="26.7109375" style="123" customWidth="1"/>
    <col min="7" max="7" width="9.5703125" customWidth="1"/>
  </cols>
  <sheetData>
    <row r="2" spans="1:7" x14ac:dyDescent="0.25">
      <c r="B2" s="1" t="s">
        <v>4</v>
      </c>
      <c r="D2" s="56"/>
      <c r="E2" s="56"/>
      <c r="F2" s="57"/>
      <c r="G2" s="2"/>
    </row>
    <row r="3" spans="1:7" x14ac:dyDescent="0.25">
      <c r="B3" s="124"/>
      <c r="C3" s="58"/>
      <c r="D3" s="56"/>
      <c r="E3" s="56"/>
      <c r="F3" s="57"/>
    </row>
    <row r="4" spans="1:7" x14ac:dyDescent="0.25">
      <c r="B4" s="1" t="s">
        <v>407</v>
      </c>
      <c r="C4" s="58"/>
      <c r="D4" s="8" t="s">
        <v>405</v>
      </c>
      <c r="E4" s="59"/>
      <c r="F4" s="58"/>
    </row>
    <row r="5" spans="1:7" x14ac:dyDescent="0.25">
      <c r="B5" s="8"/>
      <c r="C5" s="8"/>
      <c r="D5" s="7"/>
      <c r="E5" s="7"/>
      <c r="F5" s="8"/>
      <c r="G5" s="4"/>
    </row>
    <row r="6" spans="1:7" x14ac:dyDescent="0.25">
      <c r="B6" s="32" t="s">
        <v>388</v>
      </c>
      <c r="C6" s="60"/>
      <c r="E6" s="23"/>
      <c r="F6" s="9"/>
      <c r="G6" s="4"/>
    </row>
    <row r="7" spans="1:7" x14ac:dyDescent="0.25">
      <c r="A7" s="6"/>
      <c r="B7" s="8"/>
      <c r="C7" s="8"/>
      <c r="D7" s="8"/>
      <c r="E7" s="61"/>
      <c r="F7" s="8"/>
      <c r="G7" s="5"/>
    </row>
    <row r="8" spans="1:7" x14ac:dyDescent="0.25">
      <c r="A8" s="6"/>
      <c r="B8" s="8"/>
      <c r="C8" s="58"/>
      <c r="D8" s="7"/>
      <c r="E8" s="62"/>
      <c r="F8" s="8"/>
      <c r="G8" s="5"/>
    </row>
    <row r="9" spans="1:7" x14ac:dyDescent="0.25">
      <c r="A9" s="6"/>
      <c r="B9" s="43" t="s">
        <v>5</v>
      </c>
      <c r="C9" s="44"/>
      <c r="D9" s="45"/>
      <c r="E9" s="61"/>
      <c r="F9" s="125"/>
      <c r="G9" s="5"/>
    </row>
    <row r="10" spans="1:7" x14ac:dyDescent="0.25">
      <c r="A10" s="6"/>
      <c r="B10" s="46" t="s">
        <v>6</v>
      </c>
      <c r="C10" s="47"/>
      <c r="D10" s="48">
        <v>168273175692.98935</v>
      </c>
      <c r="E10" s="61"/>
      <c r="F10" s="8"/>
    </row>
    <row r="11" spans="1:7" x14ac:dyDescent="0.25">
      <c r="A11" s="6"/>
      <c r="B11" s="49" t="s">
        <v>7</v>
      </c>
      <c r="C11" s="19"/>
      <c r="D11" s="50">
        <v>138664</v>
      </c>
      <c r="E11" s="61"/>
      <c r="F11" s="8"/>
      <c r="G11" s="5"/>
    </row>
    <row r="12" spans="1:7" x14ac:dyDescent="0.25">
      <c r="A12" s="6"/>
      <c r="B12" s="49" t="s">
        <v>8</v>
      </c>
      <c r="C12" s="19"/>
      <c r="D12" s="48">
        <v>1213531.8157055136</v>
      </c>
      <c r="E12" s="61"/>
      <c r="F12" s="8"/>
      <c r="G12" s="128"/>
    </row>
    <row r="13" spans="1:7" x14ac:dyDescent="0.25">
      <c r="A13" s="6"/>
      <c r="B13" s="49" t="s">
        <v>9</v>
      </c>
      <c r="C13" s="19"/>
      <c r="D13" s="51">
        <v>0.52215542659575098</v>
      </c>
      <c r="E13" s="61"/>
      <c r="F13" s="8"/>
      <c r="G13" s="128"/>
    </row>
    <row r="14" spans="1:7" x14ac:dyDescent="0.25">
      <c r="A14" s="6"/>
      <c r="B14" s="49" t="s">
        <v>10</v>
      </c>
      <c r="C14" s="19"/>
      <c r="D14" s="51">
        <v>0.57295219632839911</v>
      </c>
      <c r="E14" s="61"/>
      <c r="F14" s="8"/>
      <c r="G14" s="128"/>
    </row>
    <row r="15" spans="1:7" x14ac:dyDescent="0.25">
      <c r="A15" s="6"/>
      <c r="B15" s="49" t="s">
        <v>11</v>
      </c>
      <c r="C15" s="19"/>
      <c r="D15" s="52">
        <v>36.006251469977734</v>
      </c>
      <c r="E15" s="61"/>
      <c r="F15" s="8"/>
      <c r="G15" s="128"/>
    </row>
    <row r="16" spans="1:7" x14ac:dyDescent="0.25">
      <c r="A16" s="6"/>
      <c r="B16" s="49" t="s">
        <v>12</v>
      </c>
      <c r="C16" s="19"/>
      <c r="D16" s="51">
        <v>4.0356591057255219E-2</v>
      </c>
      <c r="E16" s="61"/>
      <c r="F16" s="8"/>
      <c r="G16" s="128"/>
    </row>
    <row r="17" spans="1:7" x14ac:dyDescent="0.25">
      <c r="A17" s="6"/>
      <c r="B17" s="49" t="s">
        <v>350</v>
      </c>
      <c r="C17" s="19"/>
      <c r="D17" s="52">
        <v>261.45016224102795</v>
      </c>
      <c r="E17" s="61"/>
      <c r="F17" s="8"/>
      <c r="G17" s="128"/>
    </row>
    <row r="18" spans="1:7" x14ac:dyDescent="0.25">
      <c r="A18" s="6"/>
      <c r="B18" s="49" t="s">
        <v>351</v>
      </c>
      <c r="C18" s="19"/>
      <c r="D18" s="52">
        <v>52.800990685835934</v>
      </c>
      <c r="E18" s="61"/>
      <c r="F18" s="8"/>
      <c r="G18" s="128"/>
    </row>
    <row r="19" spans="1:7" x14ac:dyDescent="0.25">
      <c r="A19" s="6"/>
      <c r="B19" s="49" t="s">
        <v>170</v>
      </c>
      <c r="C19" s="19"/>
      <c r="D19" s="51">
        <v>0</v>
      </c>
      <c r="E19" s="61"/>
      <c r="F19" s="183"/>
      <c r="G19" s="128"/>
    </row>
    <row r="20" spans="1:7" x14ac:dyDescent="0.25">
      <c r="A20" s="6"/>
      <c r="B20" s="49" t="s">
        <v>171</v>
      </c>
      <c r="C20" s="19"/>
      <c r="D20" s="48">
        <v>174409246590.68106</v>
      </c>
      <c r="E20" s="61"/>
      <c r="F20" s="184"/>
      <c r="G20" s="128"/>
    </row>
    <row r="21" spans="1:7" x14ac:dyDescent="0.25">
      <c r="A21" s="6"/>
      <c r="B21" s="49" t="s">
        <v>172</v>
      </c>
      <c r="C21" s="19"/>
      <c r="D21" s="48">
        <v>155057945824.86996</v>
      </c>
      <c r="E21" s="61"/>
      <c r="F21" s="8"/>
      <c r="G21" s="128"/>
    </row>
    <row r="22" spans="1:7" x14ac:dyDescent="0.25">
      <c r="A22" s="6"/>
      <c r="B22" s="49" t="s">
        <v>173</v>
      </c>
      <c r="C22" s="19"/>
      <c r="D22" s="51">
        <v>3.0510805409071574E-2</v>
      </c>
      <c r="E22" s="61"/>
      <c r="F22" s="8"/>
      <c r="G22" s="128"/>
    </row>
    <row r="23" spans="1:7" x14ac:dyDescent="0.25">
      <c r="A23" s="6"/>
      <c r="B23" s="49" t="s">
        <v>174</v>
      </c>
      <c r="C23" s="19"/>
      <c r="D23" s="51">
        <v>1.1248004458131247</v>
      </c>
      <c r="E23" s="61"/>
      <c r="F23" s="8"/>
      <c r="G23" s="128"/>
    </row>
    <row r="24" spans="1:7" x14ac:dyDescent="0.25">
      <c r="A24" s="6"/>
      <c r="B24" s="53" t="s">
        <v>175</v>
      </c>
      <c r="C24" s="54"/>
      <c r="D24" s="55">
        <v>1.0927805516691464</v>
      </c>
      <c r="E24" s="63"/>
      <c r="F24" s="8"/>
      <c r="G24" s="128"/>
    </row>
    <row r="27" spans="1:7" x14ac:dyDescent="0.25">
      <c r="A27" s="6"/>
      <c r="B27" s="64" t="s">
        <v>13</v>
      </c>
      <c r="C27" s="65" t="s">
        <v>14</v>
      </c>
      <c r="D27" s="66" t="s">
        <v>15</v>
      </c>
      <c r="E27" s="67" t="s">
        <v>16</v>
      </c>
      <c r="F27" s="68" t="s">
        <v>17</v>
      </c>
      <c r="G27" s="128"/>
    </row>
    <row r="28" spans="1:7" x14ac:dyDescent="0.25">
      <c r="A28" s="6"/>
      <c r="B28" s="69" t="s">
        <v>376</v>
      </c>
      <c r="C28" s="70"/>
      <c r="D28" s="33"/>
      <c r="E28" s="71"/>
      <c r="F28" s="72"/>
      <c r="G28" s="128"/>
    </row>
    <row r="29" spans="1:7" x14ac:dyDescent="0.25">
      <c r="A29" s="6"/>
      <c r="B29" s="69" t="s">
        <v>352</v>
      </c>
      <c r="C29" s="73">
        <v>346</v>
      </c>
      <c r="D29" s="74">
        <v>2.4952402930825592E-3</v>
      </c>
      <c r="E29" s="48">
        <v>470136118.04999995</v>
      </c>
      <c r="F29" s="75">
        <v>2.793886287067838E-3</v>
      </c>
      <c r="G29" s="128"/>
    </row>
    <row r="30" spans="1:7" x14ac:dyDescent="0.25">
      <c r="A30" s="6"/>
      <c r="B30" s="69" t="s">
        <v>33</v>
      </c>
      <c r="C30" s="73">
        <v>23</v>
      </c>
      <c r="D30" s="74">
        <v>1.6586857439566146E-4</v>
      </c>
      <c r="E30" s="48">
        <v>27845269.050000001</v>
      </c>
      <c r="F30" s="75">
        <v>1.6547657661612728E-4</v>
      </c>
      <c r="G30" s="128"/>
    </row>
    <row r="31" spans="1:7" x14ac:dyDescent="0.25">
      <c r="A31" s="6"/>
      <c r="B31" s="69" t="s">
        <v>34</v>
      </c>
      <c r="C31" s="73">
        <v>0</v>
      </c>
      <c r="D31" s="74">
        <v>0</v>
      </c>
      <c r="E31" s="48">
        <v>0</v>
      </c>
      <c r="F31" s="75">
        <v>0</v>
      </c>
      <c r="G31" s="128"/>
    </row>
    <row r="32" spans="1:7" x14ac:dyDescent="0.25">
      <c r="A32" s="6"/>
      <c r="B32" s="69" t="s">
        <v>35</v>
      </c>
      <c r="C32" s="76">
        <v>0</v>
      </c>
      <c r="D32" s="77">
        <v>0</v>
      </c>
      <c r="E32" s="48">
        <v>0</v>
      </c>
      <c r="F32" s="75">
        <v>0</v>
      </c>
      <c r="G32" s="128"/>
    </row>
    <row r="33" spans="1:7" x14ac:dyDescent="0.25">
      <c r="A33" s="6"/>
      <c r="B33" s="78" t="s">
        <v>18</v>
      </c>
      <c r="C33" s="79">
        <v>369</v>
      </c>
      <c r="D33" s="80">
        <v>2.6611088674782209E-3</v>
      </c>
      <c r="E33" s="81">
        <v>497981387.09999996</v>
      </c>
      <c r="F33" s="138">
        <v>2.9593628636839652E-3</v>
      </c>
      <c r="G33" s="128"/>
    </row>
    <row r="34" spans="1:7" x14ac:dyDescent="0.25">
      <c r="A34" s="6"/>
      <c r="B34" s="8" t="s">
        <v>176</v>
      </c>
      <c r="C34" s="156"/>
      <c r="D34" s="157"/>
      <c r="E34" s="158"/>
      <c r="F34" s="159"/>
      <c r="G34" s="128"/>
    </row>
    <row r="35" spans="1:7" x14ac:dyDescent="0.25">
      <c r="A35" s="6"/>
      <c r="B35" s="19"/>
      <c r="C35" s="129"/>
      <c r="D35" s="75"/>
      <c r="E35" s="130"/>
      <c r="F35" s="106"/>
      <c r="G35" s="128"/>
    </row>
    <row r="36" spans="1:7" x14ac:dyDescent="0.25">
      <c r="A36" s="6"/>
      <c r="B36" s="131" t="s">
        <v>19</v>
      </c>
      <c r="C36" s="65" t="s">
        <v>14</v>
      </c>
      <c r="D36" s="66" t="s">
        <v>15</v>
      </c>
      <c r="E36" s="65" t="s">
        <v>16</v>
      </c>
      <c r="F36" s="132" t="s">
        <v>17</v>
      </c>
      <c r="G36" s="128"/>
    </row>
    <row r="37" spans="1:7" x14ac:dyDescent="0.25">
      <c r="A37" s="6"/>
      <c r="B37" s="69" t="s">
        <v>36</v>
      </c>
      <c r="C37" s="83">
        <v>342</v>
      </c>
      <c r="D37" s="75">
        <v>2.4663935844920094E-3</v>
      </c>
      <c r="E37" s="48">
        <v>466620211.04999995</v>
      </c>
      <c r="F37" s="84">
        <v>2.7729922438816876E-3</v>
      </c>
      <c r="G37" s="128"/>
    </row>
    <row r="38" spans="1:7" x14ac:dyDescent="0.25">
      <c r="A38" s="6"/>
      <c r="B38" s="69" t="s">
        <v>37</v>
      </c>
      <c r="C38" s="83">
        <v>23</v>
      </c>
      <c r="D38" s="75">
        <v>1.6586857439566146E-4</v>
      </c>
      <c r="E38" s="48">
        <v>27845269.050000001</v>
      </c>
      <c r="F38" s="84">
        <v>1.6547657661612728E-4</v>
      </c>
      <c r="G38" s="128"/>
    </row>
    <row r="39" spans="1:7" x14ac:dyDescent="0.25">
      <c r="A39" s="6"/>
      <c r="B39" s="69" t="s">
        <v>38</v>
      </c>
      <c r="C39" s="83">
        <v>0</v>
      </c>
      <c r="D39" s="75">
        <v>0</v>
      </c>
      <c r="E39" s="48">
        <v>0</v>
      </c>
      <c r="F39" s="84">
        <v>0</v>
      </c>
      <c r="G39" s="128"/>
    </row>
    <row r="40" spans="1:7" x14ac:dyDescent="0.25">
      <c r="A40" s="6"/>
      <c r="B40" s="85" t="s">
        <v>39</v>
      </c>
      <c r="C40" s="86">
        <v>0</v>
      </c>
      <c r="D40" s="77">
        <v>0</v>
      </c>
      <c r="E40" s="87">
        <v>0</v>
      </c>
      <c r="F40" s="88">
        <v>0</v>
      </c>
      <c r="G40" s="128"/>
    </row>
    <row r="41" spans="1:7" x14ac:dyDescent="0.25">
      <c r="A41" s="6"/>
      <c r="B41" s="69" t="s">
        <v>40</v>
      </c>
      <c r="C41" s="83">
        <v>4</v>
      </c>
      <c r="D41" s="75">
        <v>2.8846708590549817E-5</v>
      </c>
      <c r="E41" s="48">
        <v>3515907</v>
      </c>
      <c r="F41" s="84">
        <v>2.089404318615044E-5</v>
      </c>
      <c r="G41" s="128"/>
    </row>
    <row r="42" spans="1:7" x14ac:dyDescent="0.25">
      <c r="A42" s="6"/>
      <c r="B42" s="69" t="s">
        <v>41</v>
      </c>
      <c r="C42" s="83">
        <v>0</v>
      </c>
      <c r="D42" s="75">
        <v>0</v>
      </c>
      <c r="E42" s="48">
        <v>0</v>
      </c>
      <c r="F42" s="84">
        <v>0</v>
      </c>
      <c r="G42" s="128"/>
    </row>
    <row r="43" spans="1:7" x14ac:dyDescent="0.25">
      <c r="A43" s="6"/>
      <c r="B43" s="69" t="s">
        <v>42</v>
      </c>
      <c r="C43" s="83">
        <v>0</v>
      </c>
      <c r="D43" s="75">
        <v>0</v>
      </c>
      <c r="E43" s="48">
        <v>0</v>
      </c>
      <c r="F43" s="84">
        <v>0</v>
      </c>
      <c r="G43" s="128"/>
    </row>
    <row r="44" spans="1:7" x14ac:dyDescent="0.25">
      <c r="A44" s="6"/>
      <c r="B44" s="85" t="s">
        <v>43</v>
      </c>
      <c r="C44" s="86">
        <v>0</v>
      </c>
      <c r="D44" s="77">
        <v>0</v>
      </c>
      <c r="E44" s="87">
        <v>0</v>
      </c>
      <c r="F44" s="77">
        <v>0</v>
      </c>
    </row>
    <row r="45" spans="1:7" x14ac:dyDescent="0.25">
      <c r="A45" s="6"/>
      <c r="B45" s="78" t="s">
        <v>18</v>
      </c>
      <c r="C45" s="79">
        <v>369</v>
      </c>
      <c r="D45" s="80">
        <v>2.6611088674782209E-3</v>
      </c>
      <c r="E45" s="81">
        <v>497981387.09999996</v>
      </c>
      <c r="F45" s="138">
        <v>2.9593628636839652E-3</v>
      </c>
      <c r="G45" s="128"/>
    </row>
    <row r="46" spans="1:7" x14ac:dyDescent="0.25">
      <c r="A46" s="6"/>
      <c r="B46" s="8" t="s">
        <v>176</v>
      </c>
      <c r="C46" s="8"/>
      <c r="D46" s="61"/>
      <c r="E46" s="61"/>
      <c r="F46" s="8"/>
      <c r="G46" s="128"/>
    </row>
    <row r="48" spans="1:7" x14ac:dyDescent="0.25">
      <c r="A48" s="6"/>
      <c r="B48" s="64" t="s">
        <v>20</v>
      </c>
      <c r="C48" s="65" t="s">
        <v>14</v>
      </c>
      <c r="D48" s="66" t="s">
        <v>15</v>
      </c>
      <c r="E48" s="65" t="s">
        <v>16</v>
      </c>
      <c r="F48" s="68" t="s">
        <v>17</v>
      </c>
    </row>
    <row r="49" spans="1:6" x14ac:dyDescent="0.25">
      <c r="A49" s="6"/>
      <c r="B49" s="46" t="s">
        <v>184</v>
      </c>
      <c r="C49" s="83">
        <v>39707</v>
      </c>
      <c r="D49" s="75">
        <v>0.2863540645012404</v>
      </c>
      <c r="E49" s="48">
        <v>23133135893.809967</v>
      </c>
      <c r="F49" s="75">
        <v>0.13747369893354699</v>
      </c>
    </row>
    <row r="50" spans="1:6" x14ac:dyDescent="0.25">
      <c r="A50" s="6"/>
      <c r="B50" s="49" t="s">
        <v>185</v>
      </c>
      <c r="C50" s="83">
        <v>9282</v>
      </c>
      <c r="D50" s="75">
        <v>6.693878728437086E-2</v>
      </c>
      <c r="E50" s="48">
        <v>9187440754.3700104</v>
      </c>
      <c r="F50" s="75">
        <v>5.4598367901086353E-2</v>
      </c>
    </row>
    <row r="51" spans="1:6" x14ac:dyDescent="0.25">
      <c r="A51" s="6"/>
      <c r="B51" s="49" t="s">
        <v>186</v>
      </c>
      <c r="C51" s="83">
        <v>9713</v>
      </c>
      <c r="D51" s="75">
        <v>7.0047020135002594E-2</v>
      </c>
      <c r="E51" s="48">
        <v>10740118538.100014</v>
      </c>
      <c r="F51" s="75">
        <v>6.382549383684942E-2</v>
      </c>
    </row>
    <row r="52" spans="1:6" x14ac:dyDescent="0.25">
      <c r="A52" s="6"/>
      <c r="B52" s="49" t="s">
        <v>187</v>
      </c>
      <c r="C52" s="83">
        <v>9338</v>
      </c>
      <c r="D52" s="75">
        <v>6.7342641204638551E-2</v>
      </c>
      <c r="E52" s="48">
        <v>11205916959.879984</v>
      </c>
      <c r="F52" s="75">
        <v>6.6593602418990913E-2</v>
      </c>
    </row>
    <row r="53" spans="1:6" x14ac:dyDescent="0.25">
      <c r="A53" s="6"/>
      <c r="B53" s="49" t="s">
        <v>188</v>
      </c>
      <c r="C53" s="83">
        <v>9912</v>
      </c>
      <c r="D53" s="75">
        <v>7.1482143887382443E-2</v>
      </c>
      <c r="E53" s="48">
        <v>12777675721.619986</v>
      </c>
      <c r="F53" s="75">
        <v>7.5934121222817591E-2</v>
      </c>
    </row>
    <row r="54" spans="1:6" x14ac:dyDescent="0.25">
      <c r="A54" s="6"/>
      <c r="B54" s="49" t="s">
        <v>189</v>
      </c>
      <c r="C54" s="83">
        <v>10038</v>
      </c>
      <c r="D54" s="75">
        <v>7.2390815207984766E-2</v>
      </c>
      <c r="E54" s="48">
        <v>13990999386.969982</v>
      </c>
      <c r="F54" s="75">
        <v>8.3144561391627819E-2</v>
      </c>
    </row>
    <row r="55" spans="1:6" x14ac:dyDescent="0.25">
      <c r="A55" s="6"/>
      <c r="B55" s="49" t="s">
        <v>190</v>
      </c>
      <c r="C55" s="83">
        <v>10915</v>
      </c>
      <c r="D55" s="75">
        <v>7.8715456066462811E-2</v>
      </c>
      <c r="E55" s="48">
        <v>16355479426.77998</v>
      </c>
      <c r="F55" s="75">
        <v>9.7195999061788205E-2</v>
      </c>
    </row>
    <row r="56" spans="1:6" x14ac:dyDescent="0.25">
      <c r="A56" s="6"/>
      <c r="B56" s="49" t="s">
        <v>191</v>
      </c>
      <c r="C56" s="83">
        <v>11596</v>
      </c>
      <c r="D56" s="75">
        <v>8.362660820400393E-2</v>
      </c>
      <c r="E56" s="48">
        <v>18992358324.130035</v>
      </c>
      <c r="F56" s="75">
        <v>0.11286622627709299</v>
      </c>
    </row>
    <row r="57" spans="1:6" x14ac:dyDescent="0.25">
      <c r="A57" s="6"/>
      <c r="B57" s="49" t="s">
        <v>192</v>
      </c>
      <c r="C57" s="83">
        <v>15908</v>
      </c>
      <c r="D57" s="75">
        <v>0.11472336006461663</v>
      </c>
      <c r="E57" s="48">
        <v>28878233402.740078</v>
      </c>
      <c r="F57" s="75">
        <v>0.17161519228369265</v>
      </c>
    </row>
    <row r="58" spans="1:6" x14ac:dyDescent="0.25">
      <c r="A58" s="6"/>
      <c r="B58" s="49" t="s">
        <v>193</v>
      </c>
      <c r="C58" s="83">
        <v>11203</v>
      </c>
      <c r="D58" s="75">
        <v>8.07924190849824E-2</v>
      </c>
      <c r="E58" s="48">
        <v>21406774709.290001</v>
      </c>
      <c r="F58" s="75">
        <v>0.12721442155668411</v>
      </c>
    </row>
    <row r="59" spans="1:6" x14ac:dyDescent="0.25">
      <c r="A59" s="6"/>
      <c r="B59" s="49" t="s">
        <v>194</v>
      </c>
      <c r="C59" s="83">
        <v>688</v>
      </c>
      <c r="D59" s="75">
        <v>4.9616338775745686E-3</v>
      </c>
      <c r="E59" s="48">
        <v>1023121581.0399998</v>
      </c>
      <c r="F59" s="75">
        <v>6.0801228527751694E-3</v>
      </c>
    </row>
    <row r="60" spans="1:6" x14ac:dyDescent="0.25">
      <c r="A60" s="6"/>
      <c r="B60" s="49" t="s">
        <v>195</v>
      </c>
      <c r="C60" s="83">
        <v>220</v>
      </c>
      <c r="D60" s="75">
        <v>1.58656897248024E-3</v>
      </c>
      <c r="E60" s="48">
        <v>350763979.46000016</v>
      </c>
      <c r="F60" s="75">
        <v>2.084491351728928E-3</v>
      </c>
    </row>
    <row r="61" spans="1:6" x14ac:dyDescent="0.25">
      <c r="A61" s="6"/>
      <c r="B61" s="49" t="s">
        <v>196</v>
      </c>
      <c r="C61" s="83">
        <v>92</v>
      </c>
      <c r="D61" s="75">
        <v>6.6347429758264586E-4</v>
      </c>
      <c r="E61" s="48">
        <v>147662497.02000004</v>
      </c>
      <c r="F61" s="75">
        <v>8.7751655254552502E-4</v>
      </c>
    </row>
    <row r="62" spans="1:6" x14ac:dyDescent="0.25">
      <c r="A62" s="6"/>
      <c r="B62" s="49" t="s">
        <v>177</v>
      </c>
      <c r="C62" s="76">
        <v>52</v>
      </c>
      <c r="D62" s="77">
        <v>3.7500721167714766E-4</v>
      </c>
      <c r="E62" s="87">
        <v>83494517.780000001</v>
      </c>
      <c r="F62" s="88">
        <v>4.9618435877345983E-4</v>
      </c>
    </row>
    <row r="63" spans="1:6" x14ac:dyDescent="0.25">
      <c r="A63" s="6"/>
      <c r="B63" s="89" t="s">
        <v>18</v>
      </c>
      <c r="C63" s="90">
        <v>138664</v>
      </c>
      <c r="D63" s="91">
        <v>0.99999999999999978</v>
      </c>
      <c r="E63" s="92">
        <v>168273175692.99002</v>
      </c>
      <c r="F63" s="93">
        <v>1.0000000000000002</v>
      </c>
    </row>
    <row r="64" spans="1:6" x14ac:dyDescent="0.25">
      <c r="A64" s="6"/>
      <c r="B64" s="8"/>
      <c r="C64" s="8"/>
      <c r="D64" s="61"/>
      <c r="E64" s="61"/>
      <c r="F64" s="8"/>
    </row>
    <row r="65" spans="1:6" x14ac:dyDescent="0.25">
      <c r="A65" s="6"/>
      <c r="B65" s="8"/>
      <c r="C65" s="7"/>
      <c r="D65" s="8"/>
      <c r="E65" s="94"/>
      <c r="F65" s="61"/>
    </row>
    <row r="66" spans="1:6" x14ac:dyDescent="0.25">
      <c r="A66" s="6"/>
      <c r="B66" s="64" t="s">
        <v>21</v>
      </c>
      <c r="C66" s="65" t="s">
        <v>14</v>
      </c>
      <c r="D66" s="66" t="s">
        <v>15</v>
      </c>
      <c r="E66" s="65" t="s">
        <v>16</v>
      </c>
      <c r="F66" s="66" t="s">
        <v>17</v>
      </c>
    </row>
    <row r="67" spans="1:6" x14ac:dyDescent="0.25">
      <c r="A67" s="6"/>
      <c r="B67" s="46" t="s">
        <v>184</v>
      </c>
      <c r="C67" s="83">
        <v>28847</v>
      </c>
      <c r="D67" s="75">
        <v>0.20803525067789766</v>
      </c>
      <c r="E67" s="48">
        <v>15835954409.309963</v>
      </c>
      <c r="F67" s="75">
        <v>9.4108608481973596E-2</v>
      </c>
    </row>
    <row r="68" spans="1:6" x14ac:dyDescent="0.25">
      <c r="A68" s="6"/>
      <c r="B68" s="49" t="s">
        <v>185</v>
      </c>
      <c r="C68" s="83">
        <v>7813</v>
      </c>
      <c r="D68" s="75">
        <v>5.6344833554491436E-2</v>
      </c>
      <c r="E68" s="48">
        <v>6641953382.6300001</v>
      </c>
      <c r="F68" s="75">
        <v>3.9471254733719804E-2</v>
      </c>
    </row>
    <row r="69" spans="1:6" x14ac:dyDescent="0.25">
      <c r="A69" s="6"/>
      <c r="B69" s="49" t="s">
        <v>186</v>
      </c>
      <c r="C69" s="83">
        <v>8371</v>
      </c>
      <c r="D69" s="75">
        <v>6.0368949402873129E-2</v>
      </c>
      <c r="E69" s="48">
        <v>8066349907.8900127</v>
      </c>
      <c r="F69" s="75">
        <v>4.7936041348663028E-2</v>
      </c>
    </row>
    <row r="70" spans="1:6" x14ac:dyDescent="0.25">
      <c r="A70" s="6"/>
      <c r="B70" s="49" t="s">
        <v>187</v>
      </c>
      <c r="C70" s="83">
        <v>8367</v>
      </c>
      <c r="D70" s="75">
        <v>6.0340102694282582E-2</v>
      </c>
      <c r="E70" s="48">
        <v>8977985903.6999989</v>
      </c>
      <c r="F70" s="75">
        <v>5.3353636827298566E-2</v>
      </c>
    </row>
    <row r="71" spans="1:6" x14ac:dyDescent="0.25">
      <c r="A71" s="6"/>
      <c r="B71" s="49" t="s">
        <v>188</v>
      </c>
      <c r="C71" s="83">
        <v>9238</v>
      </c>
      <c r="D71" s="75">
        <v>6.6621473489874808E-2</v>
      </c>
      <c r="E71" s="48">
        <v>10685112306.080004</v>
      </c>
      <c r="F71" s="75">
        <v>6.3498607321553754E-2</v>
      </c>
    </row>
    <row r="72" spans="1:6" x14ac:dyDescent="0.25">
      <c r="A72" s="6"/>
      <c r="B72" s="49" t="s">
        <v>189</v>
      </c>
      <c r="C72" s="83">
        <v>9237</v>
      </c>
      <c r="D72" s="75">
        <v>6.6614261812727171E-2</v>
      </c>
      <c r="E72" s="48">
        <v>11401205626.530008</v>
      </c>
      <c r="F72" s="75">
        <v>6.7754147858546401E-2</v>
      </c>
    </row>
    <row r="73" spans="1:6" x14ac:dyDescent="0.25">
      <c r="A73" s="6"/>
      <c r="B73" s="49" t="s">
        <v>190</v>
      </c>
      <c r="C73" s="83">
        <v>11106</v>
      </c>
      <c r="D73" s="75">
        <v>8.0092886401661567E-2</v>
      </c>
      <c r="E73" s="48">
        <v>14729217038.990011</v>
      </c>
      <c r="F73" s="75">
        <v>8.7531580588121022E-2</v>
      </c>
    </row>
    <row r="74" spans="1:6" x14ac:dyDescent="0.25">
      <c r="A74" s="6"/>
      <c r="B74" s="49" t="s">
        <v>191</v>
      </c>
      <c r="C74" s="83">
        <v>10303</v>
      </c>
      <c r="D74" s="75">
        <v>7.43019096521087E-2</v>
      </c>
      <c r="E74" s="48">
        <v>15230767885.850021</v>
      </c>
      <c r="F74" s="75">
        <v>9.0512155743932399E-2</v>
      </c>
    </row>
    <row r="75" spans="1:6" x14ac:dyDescent="0.25">
      <c r="A75" s="6"/>
      <c r="B75" s="49" t="s">
        <v>192</v>
      </c>
      <c r="C75" s="83">
        <v>18427</v>
      </c>
      <c r="D75" s="75">
        <v>0.13288957479951538</v>
      </c>
      <c r="E75" s="48">
        <v>31023885136.010063</v>
      </c>
      <c r="F75" s="75">
        <v>0.18436619507682145</v>
      </c>
    </row>
    <row r="76" spans="1:6" x14ac:dyDescent="0.25">
      <c r="A76" s="6"/>
      <c r="B76" s="49" t="s">
        <v>193</v>
      </c>
      <c r="C76" s="83">
        <v>26955</v>
      </c>
      <c r="D76" s="75">
        <v>0.19439075751456758</v>
      </c>
      <c r="E76" s="48">
        <v>45680744096.000038</v>
      </c>
      <c r="F76" s="75">
        <v>0.27146777201937</v>
      </c>
    </row>
    <row r="77" spans="1:6" x14ac:dyDescent="0.25">
      <c r="A77" s="6"/>
      <c r="B77" s="49" t="s">
        <v>194</v>
      </c>
      <c r="C77" s="83">
        <v>0</v>
      </c>
      <c r="D77" s="75">
        <v>0</v>
      </c>
      <c r="E77" s="48">
        <v>0</v>
      </c>
      <c r="F77" s="75">
        <v>0</v>
      </c>
    </row>
    <row r="78" spans="1:6" x14ac:dyDescent="0.25">
      <c r="A78" s="6"/>
      <c r="B78" s="49" t="s">
        <v>195</v>
      </c>
      <c r="C78" s="83">
        <v>0</v>
      </c>
      <c r="D78" s="75">
        <v>0</v>
      </c>
      <c r="E78" s="48">
        <v>0</v>
      </c>
      <c r="F78" s="75">
        <v>0</v>
      </c>
    </row>
    <row r="79" spans="1:6" x14ac:dyDescent="0.25">
      <c r="A79" s="6"/>
      <c r="B79" s="49" t="s">
        <v>196</v>
      </c>
      <c r="C79" s="83">
        <v>0</v>
      </c>
      <c r="D79" s="75">
        <v>0</v>
      </c>
      <c r="E79" s="48">
        <v>0</v>
      </c>
      <c r="F79" s="75">
        <v>0</v>
      </c>
    </row>
    <row r="80" spans="1:6" x14ac:dyDescent="0.25">
      <c r="A80" s="6"/>
      <c r="B80" s="49" t="s">
        <v>177</v>
      </c>
      <c r="C80" s="76">
        <v>0</v>
      </c>
      <c r="D80" s="77">
        <v>0</v>
      </c>
      <c r="E80" s="87">
        <v>0</v>
      </c>
      <c r="F80" s="77">
        <v>0</v>
      </c>
    </row>
    <row r="81" spans="1:6" x14ac:dyDescent="0.25">
      <c r="A81" s="6"/>
      <c r="B81" s="89" t="s">
        <v>18</v>
      </c>
      <c r="C81" s="79">
        <v>138664</v>
      </c>
      <c r="D81" s="91">
        <v>1</v>
      </c>
      <c r="E81" s="92">
        <v>168273175692.99011</v>
      </c>
      <c r="F81" s="93">
        <v>0.99999999999999989</v>
      </c>
    </row>
    <row r="82" spans="1:6" x14ac:dyDescent="0.25">
      <c r="A82" s="6"/>
    </row>
    <row r="83" spans="1:6" x14ac:dyDescent="0.25">
      <c r="A83" s="6"/>
    </row>
    <row r="84" spans="1:6" x14ac:dyDescent="0.25">
      <c r="A84" s="6"/>
      <c r="B84" s="64" t="s">
        <v>22</v>
      </c>
      <c r="C84" s="65" t="s">
        <v>14</v>
      </c>
      <c r="D84" s="66" t="s">
        <v>15</v>
      </c>
      <c r="E84" s="65" t="s">
        <v>16</v>
      </c>
      <c r="F84" s="68" t="s">
        <v>17</v>
      </c>
    </row>
    <row r="85" spans="1:6" x14ac:dyDescent="0.25">
      <c r="A85" s="6"/>
      <c r="B85" s="95" t="s">
        <v>197</v>
      </c>
      <c r="C85" s="96">
        <v>9469</v>
      </c>
      <c r="D85" s="74">
        <v>6.8287370910979056E-2</v>
      </c>
      <c r="E85" s="48">
        <v>15448833704.520014</v>
      </c>
      <c r="F85" s="72">
        <v>9.1808059370710376E-2</v>
      </c>
    </row>
    <row r="86" spans="1:6" x14ac:dyDescent="0.25">
      <c r="A86" s="6"/>
      <c r="B86" s="69" t="s">
        <v>198</v>
      </c>
      <c r="C86" s="73">
        <v>538</v>
      </c>
      <c r="D86" s="74">
        <v>3.8798823054289507E-3</v>
      </c>
      <c r="E86" s="48">
        <v>722334105.70000017</v>
      </c>
      <c r="F86" s="75">
        <v>4.2926277627153087E-3</v>
      </c>
    </row>
    <row r="87" spans="1:6" x14ac:dyDescent="0.25">
      <c r="A87" s="6"/>
      <c r="B87" s="69" t="s">
        <v>199</v>
      </c>
      <c r="C87" s="73">
        <v>7554</v>
      </c>
      <c r="D87" s="74">
        <v>5.4477009173253335E-2</v>
      </c>
      <c r="E87" s="48">
        <v>8492419774.0300083</v>
      </c>
      <c r="F87" s="75">
        <v>5.0468054335197195E-2</v>
      </c>
    </row>
    <row r="88" spans="1:6" x14ac:dyDescent="0.25">
      <c r="A88" s="6"/>
      <c r="B88" s="69" t="s">
        <v>200</v>
      </c>
      <c r="C88" s="73">
        <v>3568</v>
      </c>
      <c r="D88" s="74">
        <v>2.5731264062770438E-2</v>
      </c>
      <c r="E88" s="48">
        <v>3610583986.2700009</v>
      </c>
      <c r="F88" s="75">
        <v>2.1456681799702969E-2</v>
      </c>
    </row>
    <row r="89" spans="1:6" x14ac:dyDescent="0.25">
      <c r="A89" s="6"/>
      <c r="B89" s="69" t="s">
        <v>201</v>
      </c>
      <c r="C89" s="73">
        <v>13418</v>
      </c>
      <c r="D89" s="74">
        <v>9.6766283966999364E-2</v>
      </c>
      <c r="E89" s="48">
        <v>11168957801.319986</v>
      </c>
      <c r="F89" s="75">
        <v>6.6373964568764363E-2</v>
      </c>
    </row>
    <row r="90" spans="1:6" x14ac:dyDescent="0.25">
      <c r="A90" s="6"/>
      <c r="B90" s="69" t="s">
        <v>202</v>
      </c>
      <c r="C90" s="73">
        <v>3060</v>
      </c>
      <c r="D90" s="74">
        <v>2.206773207177061E-2</v>
      </c>
      <c r="E90" s="48">
        <v>4507939022.3200016</v>
      </c>
      <c r="F90" s="75">
        <v>2.6789409564270748E-2</v>
      </c>
    </row>
    <row r="91" spans="1:6" x14ac:dyDescent="0.25">
      <c r="A91" s="6"/>
      <c r="B91" s="69" t="s">
        <v>203</v>
      </c>
      <c r="C91" s="73">
        <v>8044</v>
      </c>
      <c r="D91" s="74">
        <v>5.8010730975595684E-2</v>
      </c>
      <c r="E91" s="48">
        <v>8903148110.659996</v>
      </c>
      <c r="F91" s="75">
        <v>5.2908896940909646E-2</v>
      </c>
    </row>
    <row r="92" spans="1:6" x14ac:dyDescent="0.25">
      <c r="A92" s="6"/>
      <c r="B92" s="69" t="s">
        <v>204</v>
      </c>
      <c r="C92" s="73">
        <v>8567</v>
      </c>
      <c r="D92" s="74">
        <v>6.1782438123810075E-2</v>
      </c>
      <c r="E92" s="48">
        <v>7640375087.2999945</v>
      </c>
      <c r="F92" s="75">
        <v>4.5404593191012532E-2</v>
      </c>
    </row>
    <row r="93" spans="1:6" x14ac:dyDescent="0.25">
      <c r="A93" s="6"/>
      <c r="B93" s="69" t="s">
        <v>205</v>
      </c>
      <c r="C93" s="73">
        <v>8345</v>
      </c>
      <c r="D93" s="74">
        <v>6.0181445797034556E-2</v>
      </c>
      <c r="E93" s="48">
        <v>8471564920.4500103</v>
      </c>
      <c r="F93" s="75">
        <v>5.0344119825171382E-2</v>
      </c>
    </row>
    <row r="94" spans="1:6" x14ac:dyDescent="0.25">
      <c r="A94" s="6"/>
      <c r="B94" s="69" t="s">
        <v>206</v>
      </c>
      <c r="C94" s="73">
        <v>3500</v>
      </c>
      <c r="D94" s="74">
        <v>2.5240870016731091E-2</v>
      </c>
      <c r="E94" s="48">
        <v>3457045870.8599949</v>
      </c>
      <c r="F94" s="75">
        <v>2.0544248105041307E-2</v>
      </c>
    </row>
    <row r="95" spans="1:6" x14ac:dyDescent="0.25">
      <c r="A95" s="6"/>
      <c r="B95" s="69" t="s">
        <v>207</v>
      </c>
      <c r="C95" s="73">
        <v>11053</v>
      </c>
      <c r="D95" s="74">
        <v>7.9710667512836786E-2</v>
      </c>
      <c r="E95" s="48">
        <v>16574042879.98999</v>
      </c>
      <c r="F95" s="75">
        <v>9.8494859990215469E-2</v>
      </c>
    </row>
    <row r="96" spans="1:6" x14ac:dyDescent="0.25">
      <c r="A96" s="6"/>
      <c r="B96" s="69" t="s">
        <v>208</v>
      </c>
      <c r="C96" s="73">
        <v>23163</v>
      </c>
      <c r="D96" s="74">
        <v>0.16704407777072636</v>
      </c>
      <c r="E96" s="48">
        <v>34368874597.520103</v>
      </c>
      <c r="F96" s="75">
        <v>0.20424452356105285</v>
      </c>
    </row>
    <row r="97" spans="1:6" x14ac:dyDescent="0.25">
      <c r="A97" s="6"/>
      <c r="B97" s="69" t="s">
        <v>209</v>
      </c>
      <c r="C97" s="73">
        <v>158</v>
      </c>
      <c r="D97" s="74">
        <v>1.1394449893267179E-3</v>
      </c>
      <c r="E97" s="48">
        <v>187830416.24999994</v>
      </c>
      <c r="F97" s="75">
        <v>1.1162231619892375E-3</v>
      </c>
    </row>
    <row r="98" spans="1:6" x14ac:dyDescent="0.25">
      <c r="A98" s="6"/>
      <c r="B98" s="69" t="s">
        <v>210</v>
      </c>
      <c r="C98" s="73">
        <v>39</v>
      </c>
      <c r="D98" s="74">
        <v>2.8125540875786073E-4</v>
      </c>
      <c r="E98" s="48">
        <v>49528914.700000003</v>
      </c>
      <c r="F98" s="75">
        <v>2.9433636404630631E-4</v>
      </c>
    </row>
    <row r="99" spans="1:6" x14ac:dyDescent="0.25">
      <c r="A99" s="6"/>
      <c r="B99" s="69" t="s">
        <v>211</v>
      </c>
      <c r="C99" s="73">
        <v>12568</v>
      </c>
      <c r="D99" s="74">
        <v>9.0636358391507535E-2</v>
      </c>
      <c r="E99" s="48">
        <v>16285725302.54001</v>
      </c>
      <c r="F99" s="75">
        <v>9.6781469984573654E-2</v>
      </c>
    </row>
    <row r="100" spans="1:6" x14ac:dyDescent="0.25">
      <c r="A100" s="6"/>
      <c r="B100" s="69" t="s">
        <v>212</v>
      </c>
      <c r="C100" s="73">
        <v>4941</v>
      </c>
      <c r="D100" s="74">
        <v>3.5632896786476666E-2</v>
      </c>
      <c r="E100" s="48">
        <v>4827311203.2600069</v>
      </c>
      <c r="F100" s="75">
        <v>2.8687348315499236E-2</v>
      </c>
    </row>
    <row r="101" spans="1:6" x14ac:dyDescent="0.25">
      <c r="A101" s="6"/>
      <c r="B101" s="69" t="s">
        <v>213</v>
      </c>
      <c r="C101" s="73">
        <v>8087</v>
      </c>
      <c r="D101" s="74">
        <v>5.8320833092944092E-2</v>
      </c>
      <c r="E101" s="48">
        <v>8802276208.739994</v>
      </c>
      <c r="F101" s="75">
        <v>5.2309443691723689E-2</v>
      </c>
    </row>
    <row r="102" spans="1:6" x14ac:dyDescent="0.25">
      <c r="A102" s="6"/>
      <c r="B102" s="69" t="s">
        <v>214</v>
      </c>
      <c r="C102" s="73">
        <v>2569</v>
      </c>
      <c r="D102" s="74">
        <v>1.8526798592280621E-2</v>
      </c>
      <c r="E102" s="48">
        <v>3250193589.7500019</v>
      </c>
      <c r="F102" s="75">
        <v>1.9314983367758463E-2</v>
      </c>
    </row>
    <row r="103" spans="1:6" x14ac:dyDescent="0.25">
      <c r="A103" s="6"/>
      <c r="B103" s="49" t="s">
        <v>215</v>
      </c>
      <c r="C103" s="73">
        <v>5282</v>
      </c>
      <c r="D103" s="74">
        <v>3.8092078693821037E-2</v>
      </c>
      <c r="E103" s="48">
        <v>5963132306.2299948</v>
      </c>
      <c r="F103" s="75">
        <v>3.5437212625674633E-2</v>
      </c>
    </row>
    <row r="104" spans="1:6" x14ac:dyDescent="0.25">
      <c r="A104" s="6"/>
      <c r="B104" s="53" t="s">
        <v>216</v>
      </c>
      <c r="C104" s="86">
        <v>4741</v>
      </c>
      <c r="D104" s="77">
        <v>3.4190561356949173E-2</v>
      </c>
      <c r="E104" s="87">
        <v>5541057890.5800047</v>
      </c>
      <c r="F104" s="88">
        <v>3.2928943473970657E-2</v>
      </c>
    </row>
    <row r="105" spans="1:6" x14ac:dyDescent="0.25">
      <c r="A105" s="6"/>
      <c r="B105" s="97" t="s">
        <v>18</v>
      </c>
      <c r="C105" s="79">
        <v>138664</v>
      </c>
      <c r="D105" s="91">
        <v>1</v>
      </c>
      <c r="E105" s="92">
        <v>168273175692.99011</v>
      </c>
      <c r="F105" s="93">
        <v>1</v>
      </c>
    </row>
    <row r="106" spans="1:6" x14ac:dyDescent="0.25">
      <c r="A106" s="6"/>
      <c r="B106" s="98"/>
      <c r="C106" s="8"/>
      <c r="D106" s="99"/>
      <c r="E106" s="100"/>
      <c r="F106" s="8"/>
    </row>
    <row r="107" spans="1:6" x14ac:dyDescent="0.25">
      <c r="A107" s="6"/>
      <c r="B107" s="101"/>
      <c r="C107" s="7"/>
      <c r="D107" s="102"/>
      <c r="E107" s="103"/>
      <c r="F107" s="8"/>
    </row>
    <row r="108" spans="1:6" x14ac:dyDescent="0.25">
      <c r="A108" s="6"/>
      <c r="B108" s="105" t="s">
        <v>23</v>
      </c>
      <c r="C108" s="65" t="s">
        <v>14</v>
      </c>
      <c r="D108" s="66" t="s">
        <v>15</v>
      </c>
      <c r="E108" s="65" t="s">
        <v>16</v>
      </c>
      <c r="F108" s="82" t="s">
        <v>17</v>
      </c>
    </row>
    <row r="109" spans="1:6" x14ac:dyDescent="0.25">
      <c r="A109" s="6"/>
      <c r="B109" s="46" t="s">
        <v>24</v>
      </c>
      <c r="C109" s="73">
        <v>87334</v>
      </c>
      <c r="D109" s="72">
        <v>0.62982461201176942</v>
      </c>
      <c r="E109" s="48">
        <v>104706739246.40999</v>
      </c>
      <c r="F109" s="104">
        <v>0.62224260530653308</v>
      </c>
    </row>
    <row r="110" spans="1:6" x14ac:dyDescent="0.25">
      <c r="A110" s="6"/>
      <c r="B110" s="49" t="s">
        <v>178</v>
      </c>
      <c r="C110" s="73">
        <v>51330</v>
      </c>
      <c r="D110" s="75">
        <v>0.37017538798823052</v>
      </c>
      <c r="E110" s="48">
        <v>63566436446.579887</v>
      </c>
      <c r="F110" s="84">
        <v>0.37775739469346697</v>
      </c>
    </row>
    <row r="111" spans="1:6" x14ac:dyDescent="0.25">
      <c r="A111" s="6"/>
      <c r="B111" s="49" t="s">
        <v>353</v>
      </c>
      <c r="C111" s="107"/>
      <c r="D111" s="77"/>
      <c r="E111" s="87"/>
      <c r="F111" s="88"/>
    </row>
    <row r="112" spans="1:6" x14ac:dyDescent="0.25">
      <c r="A112" s="6"/>
      <c r="B112" s="89" t="s">
        <v>18</v>
      </c>
      <c r="C112" s="79">
        <v>138664</v>
      </c>
      <c r="D112" s="91">
        <v>1</v>
      </c>
      <c r="E112" s="92">
        <v>168273175692.98987</v>
      </c>
      <c r="F112" s="93">
        <v>1</v>
      </c>
    </row>
    <row r="113" spans="1:6" x14ac:dyDescent="0.25">
      <c r="A113" s="6"/>
      <c r="B113" s="126"/>
      <c r="C113" s="126"/>
      <c r="D113" s="126"/>
      <c r="E113" s="127"/>
      <c r="F113" s="8"/>
    </row>
    <row r="114" spans="1:6" x14ac:dyDescent="0.25">
      <c r="B114" s="8"/>
      <c r="C114" s="8"/>
      <c r="D114" s="8"/>
      <c r="E114" s="61"/>
      <c r="F114" s="8"/>
    </row>
    <row r="115" spans="1:6" x14ac:dyDescent="0.25">
      <c r="A115" s="6"/>
      <c r="B115" s="64" t="s">
        <v>25</v>
      </c>
      <c r="C115" s="65" t="s">
        <v>14</v>
      </c>
      <c r="D115" s="108" t="s">
        <v>15</v>
      </c>
      <c r="E115" s="109" t="s">
        <v>16</v>
      </c>
      <c r="F115" s="68" t="s">
        <v>17</v>
      </c>
    </row>
    <row r="116" spans="1:6" x14ac:dyDescent="0.25">
      <c r="A116" s="6"/>
      <c r="B116" s="49" t="s">
        <v>278</v>
      </c>
      <c r="C116" s="110">
        <v>16259</v>
      </c>
      <c r="D116" s="33">
        <v>0.11725465874343738</v>
      </c>
      <c r="E116" s="48">
        <v>26064773543.830059</v>
      </c>
      <c r="F116" s="104">
        <v>0.15489559424126237</v>
      </c>
    </row>
    <row r="117" spans="1:6" x14ac:dyDescent="0.25">
      <c r="A117" s="6"/>
      <c r="B117" s="49" t="s">
        <v>279</v>
      </c>
      <c r="C117" s="73">
        <v>15986</v>
      </c>
      <c r="D117" s="74">
        <v>0.11528587088213235</v>
      </c>
      <c r="E117" s="48">
        <v>23435244499.649979</v>
      </c>
      <c r="F117" s="84">
        <v>0.1392690451293731</v>
      </c>
    </row>
    <row r="118" spans="1:6" x14ac:dyDescent="0.25">
      <c r="A118" s="6"/>
      <c r="B118" s="49" t="s">
        <v>280</v>
      </c>
      <c r="C118" s="73">
        <v>17513</v>
      </c>
      <c r="D118" s="74">
        <v>0.12629810188657475</v>
      </c>
      <c r="E118" s="48">
        <v>24023970654.040031</v>
      </c>
      <c r="F118" s="84">
        <v>0.14276767853880118</v>
      </c>
    </row>
    <row r="119" spans="1:6" x14ac:dyDescent="0.25">
      <c r="A119" s="6"/>
      <c r="B119" s="49" t="s">
        <v>281</v>
      </c>
      <c r="C119" s="73">
        <v>13960</v>
      </c>
      <c r="D119" s="74">
        <v>0.10067501298101887</v>
      </c>
      <c r="E119" s="48">
        <v>18229929441.889973</v>
      </c>
      <c r="F119" s="84">
        <v>0.10833532657130084</v>
      </c>
    </row>
    <row r="120" spans="1:6" x14ac:dyDescent="0.25">
      <c r="A120" s="6"/>
      <c r="B120" s="49" t="s">
        <v>282</v>
      </c>
      <c r="C120" s="73">
        <v>12067</v>
      </c>
      <c r="D120" s="74">
        <v>8.702330814054117E-2</v>
      </c>
      <c r="E120" s="48">
        <v>15347903062.03002</v>
      </c>
      <c r="F120" s="84">
        <v>9.1208257042892274E-2</v>
      </c>
    </row>
    <row r="121" spans="1:6" x14ac:dyDescent="0.25">
      <c r="A121" s="6"/>
      <c r="B121" s="49" t="s">
        <v>283</v>
      </c>
      <c r="C121" s="73">
        <v>8471</v>
      </c>
      <c r="D121" s="74">
        <v>6.1090117117636879E-2</v>
      </c>
      <c r="E121" s="48">
        <v>9953581914.4900169</v>
      </c>
      <c r="F121" s="84">
        <v>5.9151328626792281E-2</v>
      </c>
    </row>
    <row r="122" spans="1:6" x14ac:dyDescent="0.25">
      <c r="A122" s="6"/>
      <c r="B122" s="49" t="s">
        <v>284</v>
      </c>
      <c r="C122" s="73">
        <v>7869</v>
      </c>
      <c r="D122" s="74">
        <v>5.6748687474759127E-2</v>
      </c>
      <c r="E122" s="48">
        <v>8477877526.3200102</v>
      </c>
      <c r="F122" s="84">
        <v>5.0381633860572449E-2</v>
      </c>
    </row>
    <row r="123" spans="1:6" x14ac:dyDescent="0.25">
      <c r="A123" s="6"/>
      <c r="B123" s="49" t="s">
        <v>285</v>
      </c>
      <c r="C123" s="73">
        <v>5879</v>
      </c>
      <c r="D123" s="74">
        <v>4.2397449950960599E-2</v>
      </c>
      <c r="E123" s="48">
        <v>6131996734.220006</v>
      </c>
      <c r="F123" s="84">
        <v>3.644072627123688E-2</v>
      </c>
    </row>
    <row r="124" spans="1:6" x14ac:dyDescent="0.25">
      <c r="A124" s="6"/>
      <c r="B124" s="49" t="s">
        <v>286</v>
      </c>
      <c r="C124" s="111">
        <v>40660</v>
      </c>
      <c r="D124" s="107">
        <v>0.2932267928229389</v>
      </c>
      <c r="E124" s="87">
        <v>36607898316.520096</v>
      </c>
      <c r="F124" s="88">
        <v>0.21755040971776873</v>
      </c>
    </row>
    <row r="125" spans="1:6" x14ac:dyDescent="0.25">
      <c r="A125" s="6"/>
      <c r="B125" s="89" t="s">
        <v>18</v>
      </c>
      <c r="C125" s="79">
        <v>138664</v>
      </c>
      <c r="D125" s="91">
        <v>1</v>
      </c>
      <c r="E125" s="92">
        <v>168273175692.99017</v>
      </c>
      <c r="F125" s="93">
        <v>1</v>
      </c>
    </row>
    <row r="126" spans="1:6" x14ac:dyDescent="0.25">
      <c r="A126" s="6"/>
      <c r="B126" s="126"/>
      <c r="C126" s="126"/>
      <c r="D126" s="126"/>
      <c r="E126" s="127"/>
      <c r="F126" s="8"/>
    </row>
    <row r="127" spans="1:6" x14ac:dyDescent="0.25">
      <c r="A127" s="6"/>
      <c r="B127" s="126"/>
      <c r="C127" s="126"/>
      <c r="D127" s="126"/>
      <c r="E127" s="127"/>
      <c r="F127" s="8"/>
    </row>
    <row r="128" spans="1:6" x14ac:dyDescent="0.25">
      <c r="A128" s="6"/>
      <c r="B128" s="64" t="s">
        <v>179</v>
      </c>
      <c r="C128" s="65" t="s">
        <v>14</v>
      </c>
      <c r="D128" s="108" t="s">
        <v>15</v>
      </c>
      <c r="E128" s="109" t="s">
        <v>16</v>
      </c>
      <c r="F128" s="68" t="s">
        <v>17</v>
      </c>
    </row>
    <row r="129" spans="1:6" x14ac:dyDescent="0.25">
      <c r="A129" s="6"/>
      <c r="B129" s="49" t="s">
        <v>287</v>
      </c>
      <c r="C129" s="110">
        <v>2122</v>
      </c>
      <c r="D129" s="33">
        <v>1.5303178907286679E-2</v>
      </c>
      <c r="E129" s="48">
        <v>409334572.75000006</v>
      </c>
      <c r="F129" s="104">
        <v>2.4325598602644776E-3</v>
      </c>
    </row>
    <row r="130" spans="1:6" x14ac:dyDescent="0.25">
      <c r="A130" s="6"/>
      <c r="B130" s="49" t="s">
        <v>288</v>
      </c>
      <c r="C130" s="73">
        <v>4557</v>
      </c>
      <c r="D130" s="74">
        <v>3.2863612761783879E-2</v>
      </c>
      <c r="E130" s="48">
        <v>1546324741.0600004</v>
      </c>
      <c r="F130" s="84">
        <v>9.1893715958699662E-3</v>
      </c>
    </row>
    <row r="131" spans="1:6" x14ac:dyDescent="0.25">
      <c r="A131" s="6"/>
      <c r="B131" s="49" t="s">
        <v>289</v>
      </c>
      <c r="C131" s="73">
        <v>6106</v>
      </c>
      <c r="D131" s="74">
        <v>4.4034500663474301E-2</v>
      </c>
      <c r="E131" s="48">
        <v>3110937160.6900024</v>
      </c>
      <c r="F131" s="84">
        <v>1.8487421705084016E-2</v>
      </c>
    </row>
    <row r="132" spans="1:6" x14ac:dyDescent="0.25">
      <c r="A132" s="6"/>
      <c r="B132" s="49" t="s">
        <v>290</v>
      </c>
      <c r="C132" s="73">
        <v>6056</v>
      </c>
      <c r="D132" s="74">
        <v>4.3673916806092422E-2</v>
      </c>
      <c r="E132" s="48">
        <v>4223011633.6499996</v>
      </c>
      <c r="F132" s="84">
        <v>2.5096166493908507E-2</v>
      </c>
    </row>
    <row r="133" spans="1:6" x14ac:dyDescent="0.25">
      <c r="A133" s="6"/>
      <c r="B133" s="49" t="s">
        <v>291</v>
      </c>
      <c r="C133" s="73">
        <v>7557</v>
      </c>
      <c r="D133" s="74">
        <v>5.4498644204696245E-2</v>
      </c>
      <c r="E133" s="48">
        <v>6768665673.829999</v>
      </c>
      <c r="F133" s="84">
        <v>4.0224270124783558E-2</v>
      </c>
    </row>
    <row r="134" spans="1:6" x14ac:dyDescent="0.25">
      <c r="A134" s="6"/>
      <c r="B134" s="49" t="s">
        <v>292</v>
      </c>
      <c r="C134" s="73">
        <v>16505</v>
      </c>
      <c r="D134" s="74">
        <v>0.11902873132175619</v>
      </c>
      <c r="E134" s="48">
        <v>16530776362.679987</v>
      </c>
      <c r="F134" s="84">
        <v>9.823773928674133E-2</v>
      </c>
    </row>
    <row r="135" spans="1:6" x14ac:dyDescent="0.25">
      <c r="A135" s="6"/>
      <c r="B135" s="49" t="s">
        <v>293</v>
      </c>
      <c r="C135" s="73">
        <v>24011</v>
      </c>
      <c r="D135" s="74">
        <v>0.17315957999192291</v>
      </c>
      <c r="E135" s="48">
        <v>26596573890.660023</v>
      </c>
      <c r="F135" s="84">
        <v>0.15805593363962386</v>
      </c>
    </row>
    <row r="136" spans="1:6" x14ac:dyDescent="0.25">
      <c r="A136" s="6"/>
      <c r="B136" s="49" t="s">
        <v>294</v>
      </c>
      <c r="C136" s="73">
        <v>40701</v>
      </c>
      <c r="D136" s="74">
        <v>0.29352247158599204</v>
      </c>
      <c r="E136" s="48">
        <v>56274766838.940094</v>
      </c>
      <c r="F136" s="84">
        <v>0.33442505977073778</v>
      </c>
    </row>
    <row r="137" spans="1:6" x14ac:dyDescent="0.25">
      <c r="A137" s="6"/>
      <c r="B137" s="49" t="s">
        <v>295</v>
      </c>
      <c r="C137" s="73">
        <v>14867</v>
      </c>
      <c r="D137" s="74">
        <v>0.10721600415392604</v>
      </c>
      <c r="E137" s="48">
        <v>23522462296.920078</v>
      </c>
      <c r="F137" s="84">
        <v>0.13978735588752522</v>
      </c>
    </row>
    <row r="138" spans="1:6" x14ac:dyDescent="0.25">
      <c r="A138" s="6"/>
      <c r="B138" s="49" t="s">
        <v>296</v>
      </c>
      <c r="C138" s="73">
        <v>16021</v>
      </c>
      <c r="D138" s="74">
        <v>0.11553827958229966</v>
      </c>
      <c r="E138" s="48">
        <v>29010165720.529987</v>
      </c>
      <c r="F138" s="84">
        <v>0.17239922881979861</v>
      </c>
    </row>
    <row r="139" spans="1:6" x14ac:dyDescent="0.25">
      <c r="A139" s="6"/>
      <c r="B139" s="49" t="s">
        <v>354</v>
      </c>
      <c r="C139" s="111">
        <v>161</v>
      </c>
      <c r="D139" s="107">
        <v>1.1610800207696303E-3</v>
      </c>
      <c r="E139" s="87">
        <v>280156801.27999997</v>
      </c>
      <c r="F139" s="88">
        <v>1.6648928156626605E-3</v>
      </c>
    </row>
    <row r="140" spans="1:6" x14ac:dyDescent="0.25">
      <c r="A140" s="6"/>
      <c r="B140" s="89" t="s">
        <v>18</v>
      </c>
      <c r="C140" s="79">
        <v>138664</v>
      </c>
      <c r="D140" s="91">
        <v>1</v>
      </c>
      <c r="E140" s="92">
        <v>168273175692.99017</v>
      </c>
      <c r="F140" s="93">
        <v>1</v>
      </c>
    </row>
    <row r="141" spans="1:6" x14ac:dyDescent="0.25">
      <c r="A141" s="6"/>
      <c r="B141" s="126"/>
      <c r="C141" s="126"/>
      <c r="D141" s="126"/>
      <c r="E141" s="127"/>
      <c r="F141" s="8"/>
    </row>
    <row r="142" spans="1:6" x14ac:dyDescent="0.25">
      <c r="A142" s="6"/>
      <c r="B142" s="8"/>
      <c r="C142" s="127"/>
      <c r="D142" s="112"/>
      <c r="E142" s="25"/>
      <c r="F142" s="8"/>
    </row>
    <row r="143" spans="1:6" x14ac:dyDescent="0.25">
      <c r="A143" s="6"/>
      <c r="B143" s="105" t="s">
        <v>26</v>
      </c>
      <c r="C143" s="65" t="s">
        <v>14</v>
      </c>
      <c r="D143" s="66" t="s">
        <v>15</v>
      </c>
      <c r="E143" s="66" t="s">
        <v>16</v>
      </c>
      <c r="F143" s="82" t="s">
        <v>17</v>
      </c>
    </row>
    <row r="144" spans="1:6" x14ac:dyDescent="0.25">
      <c r="A144" s="6"/>
      <c r="B144" s="46" t="s">
        <v>297</v>
      </c>
      <c r="C144" s="110">
        <v>16220</v>
      </c>
      <c r="D144" s="74">
        <v>0.11697340333467951</v>
      </c>
      <c r="E144" s="48">
        <v>3098278781.3599958</v>
      </c>
      <c r="F144" s="84">
        <v>1.8412196528653644E-2</v>
      </c>
    </row>
    <row r="145" spans="1:6" x14ac:dyDescent="0.25">
      <c r="A145" s="6"/>
      <c r="B145" s="49" t="s">
        <v>298</v>
      </c>
      <c r="C145" s="73">
        <v>8752</v>
      </c>
      <c r="D145" s="74">
        <v>6.3116598396123005E-2</v>
      </c>
      <c r="E145" s="48">
        <v>3078530369.0900025</v>
      </c>
      <c r="F145" s="84">
        <v>1.8294837287118774E-2</v>
      </c>
    </row>
    <row r="146" spans="1:6" x14ac:dyDescent="0.25">
      <c r="A146" s="6"/>
      <c r="B146" s="49" t="s">
        <v>299</v>
      </c>
      <c r="C146" s="73">
        <v>8634</v>
      </c>
      <c r="D146" s="74">
        <v>6.2265620492701783E-2</v>
      </c>
      <c r="E146" s="48">
        <v>3914491188.6500001</v>
      </c>
      <c r="F146" s="84">
        <v>2.3262716547240343E-2</v>
      </c>
    </row>
    <row r="147" spans="1:6" x14ac:dyDescent="0.25">
      <c r="A147" s="6"/>
      <c r="B147" s="49" t="s">
        <v>300</v>
      </c>
      <c r="C147" s="73">
        <v>18594</v>
      </c>
      <c r="D147" s="74">
        <v>0.13409392488317082</v>
      </c>
      <c r="E147" s="48">
        <v>11600387981.690014</v>
      </c>
      <c r="F147" s="84">
        <v>6.8937832390199946E-2</v>
      </c>
    </row>
    <row r="148" spans="1:6" x14ac:dyDescent="0.25">
      <c r="A148" s="6"/>
      <c r="B148" s="49" t="s">
        <v>301</v>
      </c>
      <c r="C148" s="73">
        <v>17288</v>
      </c>
      <c r="D148" s="74">
        <v>0.12467547452835631</v>
      </c>
      <c r="E148" s="48">
        <v>15202151417.610001</v>
      </c>
      <c r="F148" s="84">
        <v>9.0342096148146186E-2</v>
      </c>
    </row>
    <row r="149" spans="1:6" x14ac:dyDescent="0.25">
      <c r="A149" s="6"/>
      <c r="B149" s="49" t="s">
        <v>302</v>
      </c>
      <c r="C149" s="73">
        <v>28675</v>
      </c>
      <c r="D149" s="74">
        <v>0.206794842208504</v>
      </c>
      <c r="E149" s="48">
        <v>35753025815.270035</v>
      </c>
      <c r="F149" s="84">
        <v>0.21247014366984129</v>
      </c>
    </row>
    <row r="150" spans="1:6" x14ac:dyDescent="0.25">
      <c r="A150" s="6"/>
      <c r="B150" s="49" t="s">
        <v>303</v>
      </c>
      <c r="C150" s="73">
        <v>18512</v>
      </c>
      <c r="D150" s="74">
        <v>0.13350256735706456</v>
      </c>
      <c r="E150" s="48">
        <v>32147575226.119999</v>
      </c>
      <c r="F150" s="84">
        <v>0.19104396820068578</v>
      </c>
    </row>
    <row r="151" spans="1:6" x14ac:dyDescent="0.25">
      <c r="A151" s="6"/>
      <c r="B151" s="49" t="s">
        <v>304</v>
      </c>
      <c r="C151" s="73">
        <v>15534</v>
      </c>
      <c r="D151" s="74">
        <v>0.11202619281140022</v>
      </c>
      <c r="E151" s="48">
        <v>37562809144.969971</v>
      </c>
      <c r="F151" s="84">
        <v>0.22322517531553768</v>
      </c>
    </row>
    <row r="152" spans="1:6" x14ac:dyDescent="0.25">
      <c r="A152" s="6"/>
      <c r="B152" s="49" t="s">
        <v>305</v>
      </c>
      <c r="C152" s="111">
        <v>6455</v>
      </c>
      <c r="D152" s="77">
        <v>4.6551375987999771E-2</v>
      </c>
      <c r="E152" s="87">
        <v>25915925768.230015</v>
      </c>
      <c r="F152" s="77">
        <v>0.15401103391257642</v>
      </c>
    </row>
    <row r="153" spans="1:6" x14ac:dyDescent="0.25">
      <c r="A153" s="6"/>
      <c r="B153" s="89" t="s">
        <v>18</v>
      </c>
      <c r="C153" s="79">
        <v>138664</v>
      </c>
      <c r="D153" s="91">
        <v>0.99999999999999989</v>
      </c>
      <c r="E153" s="92">
        <v>168273175692.99002</v>
      </c>
      <c r="F153" s="91">
        <v>1.000000000000004</v>
      </c>
    </row>
    <row r="154" spans="1:6" x14ac:dyDescent="0.25">
      <c r="A154" s="6"/>
      <c r="B154" s="18"/>
      <c r="C154" s="113"/>
      <c r="D154" s="114"/>
      <c r="E154" s="115"/>
      <c r="F154" s="114"/>
    </row>
    <row r="155" spans="1:6" x14ac:dyDescent="0.25">
      <c r="A155" s="6"/>
      <c r="B155" s="126"/>
      <c r="C155" s="9"/>
      <c r="D155" s="9"/>
      <c r="E155" s="25"/>
      <c r="F155" s="8"/>
    </row>
    <row r="156" spans="1:6" x14ac:dyDescent="0.25">
      <c r="A156" s="6"/>
      <c r="B156" s="105" t="s">
        <v>27</v>
      </c>
      <c r="C156" s="65" t="s">
        <v>14</v>
      </c>
      <c r="D156" s="66" t="s">
        <v>15</v>
      </c>
      <c r="E156" s="66" t="s">
        <v>16</v>
      </c>
      <c r="F156" s="68" t="s">
        <v>17</v>
      </c>
    </row>
    <row r="157" spans="1:6" x14ac:dyDescent="0.25">
      <c r="A157" s="6"/>
      <c r="B157" s="95" t="s">
        <v>3</v>
      </c>
      <c r="C157" s="116">
        <v>100</v>
      </c>
      <c r="D157" s="74">
        <v>7.2116771476374547E-4</v>
      </c>
      <c r="E157" s="48">
        <v>133999561.58</v>
      </c>
      <c r="F157" s="84">
        <v>7.9632158261801157E-4</v>
      </c>
    </row>
    <row r="158" spans="1:6" x14ac:dyDescent="0.25">
      <c r="A158" s="6"/>
      <c r="B158" s="69" t="s">
        <v>306</v>
      </c>
      <c r="C158" s="73">
        <v>4</v>
      </c>
      <c r="D158" s="74">
        <v>2.8846708590549817E-5</v>
      </c>
      <c r="E158" s="48">
        <v>4373470</v>
      </c>
      <c r="F158" s="84">
        <v>2.5990298108946955E-5</v>
      </c>
    </row>
    <row r="159" spans="1:6" x14ac:dyDescent="0.25">
      <c r="A159" s="6"/>
      <c r="B159" s="69" t="s">
        <v>307</v>
      </c>
      <c r="C159" s="73">
        <v>137351</v>
      </c>
      <c r="D159" s="74">
        <v>0.990531067905152</v>
      </c>
      <c r="E159" s="48">
        <v>167101072700.73923</v>
      </c>
      <c r="F159" s="84">
        <v>0.99303452265981718</v>
      </c>
    </row>
    <row r="160" spans="1:6" x14ac:dyDescent="0.25">
      <c r="A160" s="6"/>
      <c r="B160" s="69" t="s">
        <v>2</v>
      </c>
      <c r="C160" s="73">
        <v>914</v>
      </c>
      <c r="D160" s="74">
        <v>6.5914729129406338E-3</v>
      </c>
      <c r="E160" s="48">
        <v>768195171.7700001</v>
      </c>
      <c r="F160" s="84">
        <v>4.5651671373431206E-3</v>
      </c>
    </row>
    <row r="161" spans="1:6" x14ac:dyDescent="0.25">
      <c r="A161" s="6"/>
      <c r="B161" s="69" t="s">
        <v>308</v>
      </c>
      <c r="C161" s="73">
        <v>292</v>
      </c>
      <c r="D161" s="74">
        <v>2.1058097271101366E-3</v>
      </c>
      <c r="E161" s="48">
        <v>262881352.90000004</v>
      </c>
      <c r="F161" s="84">
        <v>1.5622297007077421E-3</v>
      </c>
    </row>
    <row r="162" spans="1:6" x14ac:dyDescent="0.25">
      <c r="A162" s="6"/>
      <c r="B162" s="85" t="s">
        <v>309</v>
      </c>
      <c r="C162" s="111">
        <v>3</v>
      </c>
      <c r="D162" s="77">
        <v>2.1635031442912363E-5</v>
      </c>
      <c r="E162" s="87">
        <v>2653436</v>
      </c>
      <c r="F162" s="88">
        <v>1.5768621404288078E-5</v>
      </c>
    </row>
    <row r="163" spans="1:6" x14ac:dyDescent="0.25">
      <c r="A163" s="6"/>
      <c r="B163" s="89" t="s">
        <v>18</v>
      </c>
      <c r="C163" s="79">
        <v>138664</v>
      </c>
      <c r="D163" s="91">
        <v>1</v>
      </c>
      <c r="E163" s="92">
        <v>168273175692.9892</v>
      </c>
      <c r="F163" s="93">
        <v>0.99999999999999933</v>
      </c>
    </row>
    <row r="164" spans="1:6" x14ac:dyDescent="0.25">
      <c r="A164" s="6"/>
      <c r="B164" s="126"/>
      <c r="C164" s="9"/>
      <c r="D164" s="9"/>
      <c r="E164" s="25"/>
      <c r="F164" s="8"/>
    </row>
    <row r="165" spans="1:6" x14ac:dyDescent="0.25">
      <c r="A165" s="6"/>
      <c r="B165" s="8"/>
      <c r="C165" s="8"/>
      <c r="D165" s="8"/>
      <c r="E165" s="61"/>
      <c r="F165" s="8"/>
    </row>
    <row r="166" spans="1:6" x14ac:dyDescent="0.25">
      <c r="A166" s="6"/>
      <c r="B166" s="105" t="s">
        <v>28</v>
      </c>
      <c r="C166" s="65" t="s">
        <v>14</v>
      </c>
      <c r="D166" s="66" t="s">
        <v>15</v>
      </c>
      <c r="E166" s="65" t="s">
        <v>16</v>
      </c>
      <c r="F166" s="82" t="s">
        <v>17</v>
      </c>
    </row>
    <row r="167" spans="1:6" x14ac:dyDescent="0.25">
      <c r="A167" s="6"/>
      <c r="B167" s="46" t="s">
        <v>29</v>
      </c>
      <c r="C167" s="70"/>
      <c r="D167" s="72"/>
      <c r="E167" s="48"/>
      <c r="F167" s="104"/>
    </row>
    <row r="168" spans="1:6" x14ac:dyDescent="0.25">
      <c r="A168" s="6"/>
      <c r="B168" s="49" t="s">
        <v>30</v>
      </c>
      <c r="C168" s="83">
        <v>138664</v>
      </c>
      <c r="D168" s="75">
        <v>1</v>
      </c>
      <c r="E168" s="48">
        <v>168273175692.9892</v>
      </c>
      <c r="F168" s="84">
        <v>1</v>
      </c>
    </row>
    <row r="169" spans="1:6" x14ac:dyDescent="0.25">
      <c r="A169" s="6"/>
      <c r="B169" s="49" t="s">
        <v>31</v>
      </c>
      <c r="C169" s="83"/>
      <c r="D169" s="75"/>
      <c r="E169" s="48"/>
      <c r="F169" s="84"/>
    </row>
    <row r="170" spans="1:6" x14ac:dyDescent="0.25">
      <c r="A170" s="6"/>
      <c r="B170" s="49" t="s">
        <v>32</v>
      </c>
      <c r="C170" s="83"/>
      <c r="D170" s="75"/>
      <c r="E170" s="48"/>
      <c r="F170" s="84"/>
    </row>
    <row r="171" spans="1:6" x14ac:dyDescent="0.25">
      <c r="A171" s="6"/>
      <c r="B171" s="53" t="s">
        <v>353</v>
      </c>
      <c r="C171" s="86"/>
      <c r="D171" s="77"/>
      <c r="E171" s="87"/>
      <c r="F171" s="88"/>
    </row>
    <row r="172" spans="1:6" x14ac:dyDescent="0.25">
      <c r="A172" s="6"/>
      <c r="B172" s="89" t="s">
        <v>18</v>
      </c>
      <c r="C172" s="79">
        <v>138664</v>
      </c>
      <c r="D172" s="91">
        <v>1</v>
      </c>
      <c r="E172" s="92">
        <v>168273175692.9892</v>
      </c>
      <c r="F172" s="93">
        <v>1</v>
      </c>
    </row>
    <row r="175" spans="1:6" x14ac:dyDescent="0.25">
      <c r="B175" s="105" t="s">
        <v>250</v>
      </c>
      <c r="C175" s="67" t="s">
        <v>14</v>
      </c>
      <c r="D175" s="108" t="s">
        <v>180</v>
      </c>
      <c r="E175" s="65" t="s">
        <v>16</v>
      </c>
      <c r="F175" s="68" t="s">
        <v>17</v>
      </c>
    </row>
    <row r="176" spans="1:6" x14ac:dyDescent="0.25">
      <c r="B176" s="117">
        <v>1</v>
      </c>
      <c r="C176" s="96">
        <v>1</v>
      </c>
      <c r="D176" s="72" t="s">
        <v>181</v>
      </c>
      <c r="E176" s="48">
        <v>12000000</v>
      </c>
      <c r="F176" s="118">
        <v>7.1312613852927647E-5</v>
      </c>
    </row>
    <row r="177" spans="2:6" x14ac:dyDescent="0.25">
      <c r="B177" s="119">
        <v>2</v>
      </c>
      <c r="C177" s="73">
        <v>1</v>
      </c>
      <c r="D177" s="75" t="s">
        <v>181</v>
      </c>
      <c r="E177" s="48">
        <v>12000000</v>
      </c>
      <c r="F177" s="118">
        <v>7.1312613852927647E-5</v>
      </c>
    </row>
    <row r="178" spans="2:6" x14ac:dyDescent="0.25">
      <c r="B178" s="119">
        <v>3</v>
      </c>
      <c r="C178" s="73">
        <v>1</v>
      </c>
      <c r="D178" s="75" t="s">
        <v>181</v>
      </c>
      <c r="E178" s="48">
        <v>12000000</v>
      </c>
      <c r="F178" s="118">
        <v>7.1312613852927647E-5</v>
      </c>
    </row>
    <row r="179" spans="2:6" x14ac:dyDescent="0.25">
      <c r="B179" s="119">
        <v>4</v>
      </c>
      <c r="C179" s="73">
        <v>1</v>
      </c>
      <c r="D179" s="75" t="s">
        <v>181</v>
      </c>
      <c r="E179" s="48">
        <v>11885000</v>
      </c>
      <c r="F179" s="118">
        <v>7.0629201303503751E-5</v>
      </c>
    </row>
    <row r="180" spans="2:6" x14ac:dyDescent="0.25">
      <c r="B180" s="119">
        <v>5</v>
      </c>
      <c r="C180" s="73">
        <v>1</v>
      </c>
      <c r="D180" s="75" t="s">
        <v>181</v>
      </c>
      <c r="E180" s="48">
        <v>11819697</v>
      </c>
      <c r="F180" s="118">
        <v>7.0241124001633947E-5</v>
      </c>
    </row>
    <row r="181" spans="2:6" x14ac:dyDescent="0.25">
      <c r="B181" s="119">
        <v>6</v>
      </c>
      <c r="C181" s="73">
        <v>1</v>
      </c>
      <c r="D181" s="75" t="s">
        <v>181</v>
      </c>
      <c r="E181" s="48">
        <v>11511116</v>
      </c>
      <c r="F181" s="118">
        <v>6.8407314193688086E-5</v>
      </c>
    </row>
    <row r="182" spans="2:6" x14ac:dyDescent="0.25">
      <c r="B182" s="119">
        <v>7</v>
      </c>
      <c r="C182" s="73">
        <v>1</v>
      </c>
      <c r="D182" s="75" t="s">
        <v>181</v>
      </c>
      <c r="E182" s="48">
        <v>11490791</v>
      </c>
      <c r="F182" s="118">
        <v>6.8286528453974688E-5</v>
      </c>
    </row>
    <row r="183" spans="2:6" x14ac:dyDescent="0.25">
      <c r="B183" s="119">
        <v>8</v>
      </c>
      <c r="C183" s="73">
        <v>1</v>
      </c>
      <c r="D183" s="75" t="s">
        <v>181</v>
      </c>
      <c r="E183" s="48">
        <v>10999337.380000001</v>
      </c>
      <c r="F183" s="118">
        <v>6.5365958268167747E-5</v>
      </c>
    </row>
    <row r="184" spans="2:6" x14ac:dyDescent="0.25">
      <c r="B184" s="119">
        <v>9</v>
      </c>
      <c r="C184" s="73">
        <v>1</v>
      </c>
      <c r="D184" s="75" t="s">
        <v>181</v>
      </c>
      <c r="E184" s="48">
        <v>10874476.220000001</v>
      </c>
      <c r="F184" s="118">
        <v>6.4623943627475361E-5</v>
      </c>
    </row>
    <row r="185" spans="2:6" x14ac:dyDescent="0.25">
      <c r="B185" s="119">
        <v>10</v>
      </c>
      <c r="C185" s="76">
        <v>1</v>
      </c>
      <c r="D185" s="77" t="s">
        <v>181</v>
      </c>
      <c r="E185" s="87">
        <v>10825720.029999999</v>
      </c>
      <c r="F185" s="120">
        <v>6.4334199348274525E-5</v>
      </c>
    </row>
    <row r="186" spans="2:6" x14ac:dyDescent="0.25">
      <c r="B186" s="89" t="s">
        <v>182</v>
      </c>
      <c r="C186" s="79">
        <v>10</v>
      </c>
      <c r="D186" s="80"/>
      <c r="E186" s="92">
        <v>115406137.63</v>
      </c>
      <c r="F186" s="121">
        <v>6.8582611075550096E-4</v>
      </c>
    </row>
    <row r="187" spans="2:6" x14ac:dyDescent="0.25">
      <c r="B187" s="98"/>
      <c r="C187" s="8"/>
      <c r="D187" s="94"/>
      <c r="E187" s="100"/>
      <c r="F187" s="8"/>
    </row>
    <row r="188" spans="2:6" x14ac:dyDescent="0.25">
      <c r="B188" s="98"/>
      <c r="C188" s="8"/>
      <c r="D188" s="94"/>
      <c r="E188" s="122"/>
      <c r="F188" s="8"/>
    </row>
  </sheetData>
  <pageMargins left="0.7" right="0.7" top="0.75" bottom="0.75" header="0.3" footer="0.3"/>
  <pageSetup paperSize="9" scale="63" orientation="portrait" r:id="rId1"/>
  <rowBreaks count="3" manualBreakCount="3">
    <brk id="47" min="1" max="5" man="1"/>
    <brk id="106" min="1" max="5" man="1"/>
    <brk id="154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7:J87"/>
  <sheetViews>
    <sheetView showGridLines="0" view="pageBreakPreview" zoomScale="80" zoomScaleNormal="100" zoomScaleSheetLayoutView="80" workbookViewId="0">
      <selection activeCell="B38" sqref="B38"/>
    </sheetView>
  </sheetViews>
  <sheetFormatPr defaultColWidth="9.140625" defaultRowHeight="12.75" x14ac:dyDescent="0.2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6384" width="9.140625" style="3"/>
  </cols>
  <sheetData>
    <row r="7" spans="2:9" ht="18" customHeight="1" x14ac:dyDescent="0.2">
      <c r="B7" s="188" t="s">
        <v>386</v>
      </c>
      <c r="C7" s="189" t="s">
        <v>77</v>
      </c>
    </row>
    <row r="8" spans="2:9" ht="18" customHeight="1" x14ac:dyDescent="0.2">
      <c r="B8" s="170" t="s">
        <v>68</v>
      </c>
      <c r="C8" s="171">
        <f>H72</f>
        <v>5253841159.2603006</v>
      </c>
      <c r="E8" s="28"/>
      <c r="F8" s="29"/>
    </row>
    <row r="9" spans="2:9" ht="18" customHeight="1" x14ac:dyDescent="0.2">
      <c r="B9" s="172" t="s">
        <v>275</v>
      </c>
      <c r="C9" s="173"/>
      <c r="E9" s="28"/>
      <c r="F9" s="29"/>
    </row>
    <row r="10" spans="2:9" ht="18" customHeight="1" x14ac:dyDescent="0.2">
      <c r="B10" s="172" t="s">
        <v>126</v>
      </c>
      <c r="C10" s="174">
        <f>+SUMIF(F23:F70,"NOK",H23:H70)</f>
        <v>2731653811.1700001</v>
      </c>
    </row>
    <row r="11" spans="2:9" ht="18" customHeight="1" x14ac:dyDescent="0.2">
      <c r="B11" s="172" t="s">
        <v>129</v>
      </c>
      <c r="C11" s="174">
        <f>+SUMIF(F23:F70,"EUR",H23:H70)</f>
        <v>2519698342.1279998</v>
      </c>
    </row>
    <row r="12" spans="2:9" ht="18" customHeight="1" x14ac:dyDescent="0.2">
      <c r="B12" s="172" t="s">
        <v>127</v>
      </c>
      <c r="C12" s="174">
        <f>+SUMIF(F23:F70,"SEK",H23:H70)</f>
        <v>643</v>
      </c>
    </row>
    <row r="13" spans="2:9" ht="18" customHeight="1" x14ac:dyDescent="0.2">
      <c r="B13" s="172" t="s">
        <v>128</v>
      </c>
      <c r="C13" s="174">
        <f>+SUMIF(F23:F70,"USD",H23:H70)</f>
        <v>2488362.9623000002</v>
      </c>
    </row>
    <row r="14" spans="2:9" ht="18" customHeight="1" x14ac:dyDescent="0.2">
      <c r="B14" s="172" t="s">
        <v>130</v>
      </c>
      <c r="C14" s="174"/>
      <c r="E14" s="190"/>
    </row>
    <row r="15" spans="2:9" ht="18" customHeight="1" x14ac:dyDescent="0.2">
      <c r="B15" s="172" t="s">
        <v>367</v>
      </c>
      <c r="C15" s="174">
        <f>+SUMIF($D$23:$D$70,"Sovereign",$H$23:$H$70)</f>
        <v>1103320000</v>
      </c>
      <c r="E15" s="19" t="s">
        <v>402</v>
      </c>
      <c r="F15" s="19"/>
      <c r="G15" s="19"/>
      <c r="H15" s="19"/>
      <c r="I15" s="19"/>
    </row>
    <row r="16" spans="2:9" ht="18" customHeight="1" x14ac:dyDescent="0.2">
      <c r="B16" s="172" t="s">
        <v>313</v>
      </c>
      <c r="C16" s="174">
        <f>+SUMIF($D$23:$D$70,"SSA",$H$23:$H$70)</f>
        <v>0</v>
      </c>
      <c r="E16" s="19" t="s">
        <v>403</v>
      </c>
      <c r="F16" s="19"/>
      <c r="G16" s="19"/>
      <c r="H16" s="19"/>
      <c r="I16" s="19"/>
    </row>
    <row r="17" spans="2:9" ht="18" customHeight="1" x14ac:dyDescent="0.2">
      <c r="B17" s="172" t="s">
        <v>131</v>
      </c>
      <c r="C17" s="174">
        <f>+SUMIF($D$23:$D$70,"Covered Bond",$H$23:$H$70)</f>
        <v>2749108800</v>
      </c>
      <c r="E17" s="19" t="s">
        <v>404</v>
      </c>
      <c r="F17" s="19"/>
      <c r="G17" s="19"/>
      <c r="H17" s="19"/>
      <c r="I17" s="19"/>
    </row>
    <row r="18" spans="2:9" ht="18" customHeight="1" x14ac:dyDescent="0.2">
      <c r="B18" s="172" t="s">
        <v>133</v>
      </c>
      <c r="C18" s="174">
        <f>+SUMIF($D$23:$D$70,"Financial Institution",$H$23:H70)</f>
        <v>100000000</v>
      </c>
    </row>
    <row r="19" spans="2:9" ht="18" customHeight="1" x14ac:dyDescent="0.2">
      <c r="B19" s="175" t="s">
        <v>132</v>
      </c>
      <c r="C19" s="176">
        <f>+SUMIF($D$23:$D$70,"Deposit",$H$23:H70)</f>
        <v>1301412359.2603002</v>
      </c>
    </row>
    <row r="20" spans="2:9" ht="15" customHeight="1" x14ac:dyDescent="0.2">
      <c r="D20" s="168"/>
      <c r="E20" s="168"/>
    </row>
    <row r="21" spans="2:9" ht="15" customHeight="1" x14ac:dyDescent="0.2">
      <c r="D21" s="168"/>
      <c r="E21" s="168"/>
    </row>
    <row r="22" spans="2:9" ht="24.75" customHeight="1" x14ac:dyDescent="0.2">
      <c r="B22" s="191" t="s">
        <v>69</v>
      </c>
      <c r="C22" s="192" t="s">
        <v>50</v>
      </c>
      <c r="D22" s="192" t="s">
        <v>110</v>
      </c>
      <c r="E22" s="192"/>
      <c r="F22" s="192" t="s">
        <v>70</v>
      </c>
      <c r="G22" s="193" t="s">
        <v>314</v>
      </c>
      <c r="H22" s="194" t="s">
        <v>315</v>
      </c>
      <c r="I22" s="36"/>
    </row>
    <row r="23" spans="2:9" ht="16.5" customHeight="1" x14ac:dyDescent="0.2">
      <c r="B23" s="133" t="s">
        <v>310</v>
      </c>
      <c r="C23" s="134" t="s">
        <v>74</v>
      </c>
      <c r="D23" s="155" t="s">
        <v>374</v>
      </c>
      <c r="E23" s="168"/>
      <c r="F23" s="141" t="s">
        <v>71</v>
      </c>
      <c r="G23" s="181">
        <v>100000000</v>
      </c>
      <c r="H23" s="180">
        <v>100000000</v>
      </c>
      <c r="I23" s="35"/>
    </row>
    <row r="24" spans="2:9" ht="16.5" customHeight="1" x14ac:dyDescent="0.2">
      <c r="B24" s="133" t="s">
        <v>257</v>
      </c>
      <c r="C24" s="134" t="s">
        <v>76</v>
      </c>
      <c r="D24" s="155" t="s">
        <v>91</v>
      </c>
      <c r="E24" s="168"/>
      <c r="F24" s="141" t="s">
        <v>71</v>
      </c>
      <c r="G24" s="181">
        <v>75000000</v>
      </c>
      <c r="H24" s="180">
        <v>75000000</v>
      </c>
      <c r="I24" s="35"/>
    </row>
    <row r="25" spans="2:9" ht="16.5" customHeight="1" x14ac:dyDescent="0.2">
      <c r="B25" s="133" t="s">
        <v>257</v>
      </c>
      <c r="C25" s="134" t="s">
        <v>395</v>
      </c>
      <c r="D25" s="155" t="s">
        <v>91</v>
      </c>
      <c r="E25" s="168"/>
      <c r="F25" s="141" t="s">
        <v>71</v>
      </c>
      <c r="G25" s="181">
        <v>95000000</v>
      </c>
      <c r="H25" s="180">
        <v>95000000</v>
      </c>
      <c r="I25" s="35"/>
    </row>
    <row r="26" spans="2:9" ht="16.5" customHeight="1" x14ac:dyDescent="0.2">
      <c r="B26" s="133" t="s">
        <v>257</v>
      </c>
      <c r="C26" s="134" t="s">
        <v>111</v>
      </c>
      <c r="D26" s="155" t="s">
        <v>91</v>
      </c>
      <c r="E26" s="168"/>
      <c r="F26" s="141" t="s">
        <v>71</v>
      </c>
      <c r="G26" s="181">
        <v>425000000</v>
      </c>
      <c r="H26" s="180">
        <v>425000000</v>
      </c>
      <c r="I26" s="35"/>
    </row>
    <row r="27" spans="2:9" ht="16.5" customHeight="1" x14ac:dyDescent="0.2">
      <c r="B27" s="133" t="s">
        <v>257</v>
      </c>
      <c r="C27" s="134" t="s">
        <v>88</v>
      </c>
      <c r="D27" s="155" t="s">
        <v>91</v>
      </c>
      <c r="E27" s="168"/>
      <c r="F27" s="141" t="s">
        <v>72</v>
      </c>
      <c r="G27" s="181">
        <v>10000000</v>
      </c>
      <c r="H27" s="180">
        <v>82720000</v>
      </c>
      <c r="I27" s="35"/>
    </row>
    <row r="28" spans="2:9" ht="16.5" customHeight="1" x14ac:dyDescent="0.2">
      <c r="B28" s="133" t="s">
        <v>257</v>
      </c>
      <c r="C28" s="134" t="s">
        <v>81</v>
      </c>
      <c r="D28" s="155" t="s">
        <v>91</v>
      </c>
      <c r="E28" s="168"/>
      <c r="F28" s="141" t="s">
        <v>72</v>
      </c>
      <c r="G28" s="181">
        <v>12800000</v>
      </c>
      <c r="H28" s="180">
        <v>105881600</v>
      </c>
      <c r="I28" s="35"/>
    </row>
    <row r="29" spans="2:9" ht="16.5" customHeight="1" x14ac:dyDescent="0.2">
      <c r="B29" s="133" t="s">
        <v>257</v>
      </c>
      <c r="C29" s="134" t="s">
        <v>116</v>
      </c>
      <c r="D29" s="155" t="s">
        <v>91</v>
      </c>
      <c r="E29" s="168"/>
      <c r="F29" s="141" t="s">
        <v>72</v>
      </c>
      <c r="G29" s="181">
        <v>23000000</v>
      </c>
      <c r="H29" s="180">
        <v>190256000</v>
      </c>
      <c r="I29" s="35"/>
    </row>
    <row r="30" spans="2:9" ht="16.5" customHeight="1" x14ac:dyDescent="0.2">
      <c r="B30" s="133" t="s">
        <v>264</v>
      </c>
      <c r="C30" s="134" t="s">
        <v>89</v>
      </c>
      <c r="D30" s="155" t="s">
        <v>375</v>
      </c>
      <c r="E30" s="168"/>
      <c r="F30" s="141" t="s">
        <v>72</v>
      </c>
      <c r="G30" s="181">
        <v>25000000</v>
      </c>
      <c r="H30" s="180">
        <v>206800000</v>
      </c>
      <c r="I30" s="35"/>
    </row>
    <row r="31" spans="2:9" ht="16.5" customHeight="1" x14ac:dyDescent="0.2">
      <c r="B31" s="133" t="s">
        <v>264</v>
      </c>
      <c r="C31" s="134" t="s">
        <v>183</v>
      </c>
      <c r="D31" s="155" t="s">
        <v>375</v>
      </c>
      <c r="E31" s="168"/>
      <c r="F31" s="141" t="s">
        <v>72</v>
      </c>
      <c r="G31" s="181">
        <v>11000000</v>
      </c>
      <c r="H31" s="180">
        <v>90992000</v>
      </c>
      <c r="I31" s="35"/>
    </row>
    <row r="32" spans="2:9" ht="16.5" customHeight="1" x14ac:dyDescent="0.2">
      <c r="B32" s="133" t="s">
        <v>264</v>
      </c>
      <c r="C32" s="134" t="s">
        <v>396</v>
      </c>
      <c r="D32" s="155" t="s">
        <v>375</v>
      </c>
      <c r="E32" s="168"/>
      <c r="F32" s="141" t="s">
        <v>71</v>
      </c>
      <c r="G32" s="181">
        <v>107000000</v>
      </c>
      <c r="H32" s="180">
        <v>107000000</v>
      </c>
      <c r="I32" s="35"/>
    </row>
    <row r="33" spans="2:9" ht="16.5" customHeight="1" x14ac:dyDescent="0.2">
      <c r="B33" s="133" t="s">
        <v>264</v>
      </c>
      <c r="C33" s="134" t="s">
        <v>123</v>
      </c>
      <c r="D33" s="155" t="s">
        <v>375</v>
      </c>
      <c r="E33" s="168"/>
      <c r="F33" s="141" t="s">
        <v>72</v>
      </c>
      <c r="G33" s="181">
        <v>5000000</v>
      </c>
      <c r="H33" s="180">
        <v>41360000</v>
      </c>
      <c r="I33" s="35"/>
    </row>
    <row r="34" spans="2:9" ht="16.5" customHeight="1" x14ac:dyDescent="0.2">
      <c r="B34" s="133" t="s">
        <v>264</v>
      </c>
      <c r="C34" s="134" t="s">
        <v>90</v>
      </c>
      <c r="D34" s="155" t="s">
        <v>375</v>
      </c>
      <c r="E34" s="168"/>
      <c r="F34" s="141" t="s">
        <v>72</v>
      </c>
      <c r="G34" s="181">
        <v>15000000</v>
      </c>
      <c r="H34" s="180">
        <v>124080000</v>
      </c>
      <c r="I34" s="35"/>
    </row>
    <row r="35" spans="2:9" ht="16.5" customHeight="1" x14ac:dyDescent="0.2">
      <c r="B35" s="133" t="s">
        <v>264</v>
      </c>
      <c r="C35" s="134" t="s">
        <v>397</v>
      </c>
      <c r="D35" s="155" t="s">
        <v>375</v>
      </c>
      <c r="E35" s="168"/>
      <c r="F35" s="141" t="s">
        <v>71</v>
      </c>
      <c r="G35" s="181">
        <v>100000000</v>
      </c>
      <c r="H35" s="180">
        <v>100000000</v>
      </c>
      <c r="I35" s="35"/>
    </row>
    <row r="36" spans="2:9" ht="16.5" customHeight="1" x14ac:dyDescent="0.2">
      <c r="B36" s="133" t="s">
        <v>264</v>
      </c>
      <c r="C36" s="134" t="s">
        <v>398</v>
      </c>
      <c r="D36" s="155" t="s">
        <v>375</v>
      </c>
      <c r="E36" s="168"/>
      <c r="F36" s="141" t="s">
        <v>71</v>
      </c>
      <c r="G36" s="181">
        <v>100000000</v>
      </c>
      <c r="H36" s="180">
        <v>100000000</v>
      </c>
      <c r="I36" s="35"/>
    </row>
    <row r="37" spans="2:9" ht="16.5" customHeight="1" x14ac:dyDescent="0.2">
      <c r="B37" s="133" t="s">
        <v>258</v>
      </c>
      <c r="C37" s="134" t="s">
        <v>80</v>
      </c>
      <c r="D37" s="155" t="s">
        <v>91</v>
      </c>
      <c r="E37" s="168"/>
      <c r="F37" s="141" t="s">
        <v>71</v>
      </c>
      <c r="G37" s="181">
        <v>40000000</v>
      </c>
      <c r="H37" s="180">
        <v>40000000</v>
      </c>
      <c r="I37" s="35"/>
    </row>
    <row r="38" spans="2:9" ht="16.5" customHeight="1" x14ac:dyDescent="0.2">
      <c r="B38" s="177" t="s">
        <v>265</v>
      </c>
      <c r="C38" s="134" t="s">
        <v>121</v>
      </c>
      <c r="D38" s="155" t="s">
        <v>91</v>
      </c>
      <c r="E38" s="168"/>
      <c r="F38" s="169" t="s">
        <v>72</v>
      </c>
      <c r="G38" s="179">
        <v>21000000</v>
      </c>
      <c r="H38" s="180">
        <v>173712000</v>
      </c>
      <c r="I38" s="35"/>
    </row>
    <row r="39" spans="2:9" ht="16.5" customHeight="1" x14ac:dyDescent="0.2">
      <c r="B39" s="177" t="s">
        <v>265</v>
      </c>
      <c r="C39" s="169" t="s">
        <v>311</v>
      </c>
      <c r="D39" s="177" t="s">
        <v>91</v>
      </c>
      <c r="E39" s="168"/>
      <c r="F39" s="169" t="s">
        <v>72</v>
      </c>
      <c r="G39" s="179">
        <v>30000000</v>
      </c>
      <c r="H39" s="180">
        <v>248160000</v>
      </c>
      <c r="I39" s="35"/>
    </row>
    <row r="40" spans="2:9" ht="16.5" customHeight="1" x14ac:dyDescent="0.2">
      <c r="B40" s="177" t="s">
        <v>265</v>
      </c>
      <c r="C40" s="169" t="s">
        <v>399</v>
      </c>
      <c r="D40" s="177" t="s">
        <v>91</v>
      </c>
      <c r="E40" s="168"/>
      <c r="F40" s="169" t="s">
        <v>72</v>
      </c>
      <c r="G40" s="179">
        <v>10000000</v>
      </c>
      <c r="H40" s="180">
        <v>82720000</v>
      </c>
      <c r="I40" s="35"/>
    </row>
    <row r="41" spans="2:9" ht="16.5" customHeight="1" x14ac:dyDescent="0.2">
      <c r="B41" s="133" t="s">
        <v>265</v>
      </c>
      <c r="C41" s="134" t="s">
        <v>115</v>
      </c>
      <c r="D41" s="155" t="s">
        <v>91</v>
      </c>
      <c r="E41" s="168"/>
      <c r="F41" s="141" t="s">
        <v>72</v>
      </c>
      <c r="G41" s="181">
        <v>10000000</v>
      </c>
      <c r="H41" s="180">
        <v>82720000</v>
      </c>
      <c r="I41" s="35"/>
    </row>
    <row r="42" spans="2:9" ht="16.5" customHeight="1" x14ac:dyDescent="0.2">
      <c r="B42" s="177" t="s">
        <v>260</v>
      </c>
      <c r="C42" s="134" t="s">
        <v>400</v>
      </c>
      <c r="D42" s="155" t="s">
        <v>91</v>
      </c>
      <c r="E42" s="168"/>
      <c r="F42" s="169" t="s">
        <v>71</v>
      </c>
      <c r="G42" s="179">
        <v>19500000</v>
      </c>
      <c r="H42" s="180">
        <v>19500000</v>
      </c>
      <c r="I42" s="35"/>
    </row>
    <row r="43" spans="2:9" ht="16.5" customHeight="1" x14ac:dyDescent="0.2">
      <c r="B43" s="177" t="s">
        <v>259</v>
      </c>
      <c r="C43" s="134" t="s">
        <v>75</v>
      </c>
      <c r="D43" s="155" t="s">
        <v>91</v>
      </c>
      <c r="E43" s="168"/>
      <c r="F43" s="169" t="s">
        <v>71</v>
      </c>
      <c r="G43" s="179">
        <v>75000000</v>
      </c>
      <c r="H43" s="180">
        <v>75000000</v>
      </c>
      <c r="I43" s="35"/>
    </row>
    <row r="44" spans="2:9" ht="16.5" customHeight="1" x14ac:dyDescent="0.2">
      <c r="B44" s="177" t="s">
        <v>368</v>
      </c>
      <c r="C44" s="134" t="s">
        <v>385</v>
      </c>
      <c r="D44" s="155" t="s">
        <v>375</v>
      </c>
      <c r="E44" s="168"/>
      <c r="F44" s="169" t="s">
        <v>71</v>
      </c>
      <c r="G44" s="179">
        <v>50000000</v>
      </c>
      <c r="H44" s="180">
        <v>50000000</v>
      </c>
      <c r="I44" s="35"/>
    </row>
    <row r="45" spans="2:9" ht="16.5" customHeight="1" x14ac:dyDescent="0.2">
      <c r="B45" s="177" t="s">
        <v>368</v>
      </c>
      <c r="C45" s="134" t="s">
        <v>401</v>
      </c>
      <c r="D45" s="155" t="s">
        <v>375</v>
      </c>
      <c r="E45" s="168"/>
      <c r="F45" s="169" t="s">
        <v>71</v>
      </c>
      <c r="G45" s="179">
        <v>250000000</v>
      </c>
      <c r="H45" s="180">
        <v>250000000</v>
      </c>
      <c r="I45" s="35"/>
    </row>
    <row r="46" spans="2:9" ht="16.5" customHeight="1" x14ac:dyDescent="0.2">
      <c r="B46" s="133" t="s">
        <v>266</v>
      </c>
      <c r="C46" s="134" t="s">
        <v>114</v>
      </c>
      <c r="D46" s="155" t="s">
        <v>91</v>
      </c>
      <c r="E46" s="168"/>
      <c r="F46" s="141" t="s">
        <v>72</v>
      </c>
      <c r="G46" s="181">
        <v>10000000</v>
      </c>
      <c r="H46" s="180">
        <v>82720000</v>
      </c>
      <c r="I46" s="35"/>
    </row>
    <row r="47" spans="2:9" ht="16.5" customHeight="1" x14ac:dyDescent="0.2">
      <c r="B47" s="133" t="s">
        <v>267</v>
      </c>
      <c r="C47" s="134" t="s">
        <v>112</v>
      </c>
      <c r="D47" s="155" t="s">
        <v>375</v>
      </c>
      <c r="E47" s="168"/>
      <c r="F47" s="141" t="s">
        <v>72</v>
      </c>
      <c r="G47" s="181">
        <v>4000000</v>
      </c>
      <c r="H47" s="180">
        <v>33088000</v>
      </c>
      <c r="I47" s="35"/>
    </row>
    <row r="48" spans="2:9" ht="16.5" customHeight="1" x14ac:dyDescent="0.2">
      <c r="B48" s="133" t="s">
        <v>262</v>
      </c>
      <c r="C48" s="134" t="s">
        <v>73</v>
      </c>
      <c r="D48" s="155" t="s">
        <v>91</v>
      </c>
      <c r="E48" s="168"/>
      <c r="F48" s="141" t="s">
        <v>72</v>
      </c>
      <c r="G48" s="181">
        <v>5000000</v>
      </c>
      <c r="H48" s="180">
        <v>41360000</v>
      </c>
      <c r="I48" s="35"/>
    </row>
    <row r="49" spans="2:10" ht="16.5" customHeight="1" x14ac:dyDescent="0.2">
      <c r="B49" s="133" t="s">
        <v>261</v>
      </c>
      <c r="C49" s="134" t="s">
        <v>373</v>
      </c>
      <c r="D49" s="155" t="s">
        <v>91</v>
      </c>
      <c r="E49" s="168"/>
      <c r="F49" s="141" t="s">
        <v>72</v>
      </c>
      <c r="G49" s="181">
        <v>5000000</v>
      </c>
      <c r="H49" s="180">
        <v>41360000</v>
      </c>
      <c r="I49" s="35"/>
    </row>
    <row r="50" spans="2:10" ht="16.5" customHeight="1" x14ac:dyDescent="0.2">
      <c r="B50" s="133" t="s">
        <v>261</v>
      </c>
      <c r="C50" s="134" t="s">
        <v>83</v>
      </c>
      <c r="D50" s="155" t="s">
        <v>91</v>
      </c>
      <c r="E50" s="168"/>
      <c r="F50" s="141" t="s">
        <v>72</v>
      </c>
      <c r="G50" s="181">
        <v>29300000</v>
      </c>
      <c r="H50" s="180">
        <v>242369600</v>
      </c>
      <c r="I50" s="35"/>
    </row>
    <row r="51" spans="2:10" ht="16.5" customHeight="1" x14ac:dyDescent="0.2">
      <c r="B51" s="177" t="s">
        <v>269</v>
      </c>
      <c r="C51" s="169" t="s">
        <v>312</v>
      </c>
      <c r="D51" s="177" t="s">
        <v>91</v>
      </c>
      <c r="E51" s="168"/>
      <c r="F51" s="169" t="s">
        <v>72</v>
      </c>
      <c r="G51" s="179">
        <v>16000000</v>
      </c>
      <c r="H51" s="180">
        <v>132352000</v>
      </c>
      <c r="I51" s="35"/>
    </row>
    <row r="52" spans="2:10" ht="16.5" customHeight="1" x14ac:dyDescent="0.2">
      <c r="B52" s="133" t="s">
        <v>269</v>
      </c>
      <c r="C52" s="134" t="s">
        <v>113</v>
      </c>
      <c r="D52" s="155" t="s">
        <v>91</v>
      </c>
      <c r="E52" s="168"/>
      <c r="F52" s="141" t="s">
        <v>72</v>
      </c>
      <c r="G52" s="181">
        <v>15000000</v>
      </c>
      <c r="H52" s="180">
        <v>124080000</v>
      </c>
      <c r="I52" s="35"/>
    </row>
    <row r="53" spans="2:10" ht="16.5" customHeight="1" x14ac:dyDescent="0.2">
      <c r="B53" s="133" t="s">
        <v>269</v>
      </c>
      <c r="C53" s="134" t="s">
        <v>122</v>
      </c>
      <c r="D53" s="155" t="s">
        <v>91</v>
      </c>
      <c r="E53" s="168"/>
      <c r="F53" s="141" t="s">
        <v>72</v>
      </c>
      <c r="G53" s="181">
        <v>10000000</v>
      </c>
      <c r="H53" s="180">
        <v>82720000</v>
      </c>
      <c r="I53" s="35"/>
    </row>
    <row r="54" spans="2:10" ht="16.5" customHeight="1" x14ac:dyDescent="0.2">
      <c r="B54" s="177" t="s">
        <v>263</v>
      </c>
      <c r="C54" s="169" t="s">
        <v>270</v>
      </c>
      <c r="D54" s="177" t="s">
        <v>91</v>
      </c>
      <c r="E54" s="168"/>
      <c r="F54" s="169" t="s">
        <v>72</v>
      </c>
      <c r="G54" s="179">
        <v>5000000</v>
      </c>
      <c r="H54" s="180">
        <v>41360000</v>
      </c>
      <c r="I54" s="35"/>
    </row>
    <row r="55" spans="2:10" ht="16.5" customHeight="1" x14ac:dyDescent="0.2">
      <c r="B55" s="177" t="s">
        <v>263</v>
      </c>
      <c r="C55" s="169" t="s">
        <v>124</v>
      </c>
      <c r="D55" s="177" t="s">
        <v>91</v>
      </c>
      <c r="E55" s="168"/>
      <c r="F55" s="169" t="s">
        <v>72</v>
      </c>
      <c r="G55" s="179">
        <v>7000000</v>
      </c>
      <c r="H55" s="180">
        <v>57904000</v>
      </c>
      <c r="I55" s="35"/>
    </row>
    <row r="56" spans="2:10" ht="16.5" customHeight="1" x14ac:dyDescent="0.2">
      <c r="B56" s="177" t="s">
        <v>263</v>
      </c>
      <c r="C56" s="169" t="s">
        <v>120</v>
      </c>
      <c r="D56" s="177" t="s">
        <v>91</v>
      </c>
      <c r="E56" s="168"/>
      <c r="F56" s="169" t="s">
        <v>72</v>
      </c>
      <c r="G56" s="179">
        <v>18800000</v>
      </c>
      <c r="H56" s="180">
        <v>155513600</v>
      </c>
      <c r="I56" s="35"/>
    </row>
    <row r="57" spans="2:10" ht="16.5" customHeight="1" x14ac:dyDescent="0.2">
      <c r="B57" s="177" t="s">
        <v>268</v>
      </c>
      <c r="C57" s="169" t="s">
        <v>82</v>
      </c>
      <c r="D57" s="177" t="s">
        <v>91</v>
      </c>
      <c r="E57" s="168"/>
      <c r="F57" s="169" t="s">
        <v>72</v>
      </c>
      <c r="G57" s="179">
        <v>6250000</v>
      </c>
      <c r="H57" s="180">
        <v>51700000</v>
      </c>
      <c r="I57" s="35"/>
    </row>
    <row r="58" spans="2:10" ht="16.5" customHeight="1" x14ac:dyDescent="0.2">
      <c r="B58" s="133"/>
      <c r="C58" s="134"/>
      <c r="D58" s="155"/>
      <c r="E58" s="168"/>
      <c r="F58" s="141"/>
      <c r="G58" s="181"/>
      <c r="H58" s="180"/>
      <c r="I58" s="35"/>
    </row>
    <row r="59" spans="2:10" ht="16.5" customHeight="1" x14ac:dyDescent="0.2">
      <c r="B59" s="133" t="s">
        <v>272</v>
      </c>
      <c r="C59" s="169"/>
      <c r="D59" s="169" t="s">
        <v>93</v>
      </c>
      <c r="E59" s="168"/>
      <c r="F59" s="141" t="s">
        <v>71</v>
      </c>
      <c r="G59" s="180">
        <v>440595206.92000002</v>
      </c>
      <c r="H59" s="180">
        <v>440595206.92000002</v>
      </c>
      <c r="I59" s="27"/>
      <c r="J59" s="137"/>
    </row>
    <row r="60" spans="2:10" ht="16.5" customHeight="1" x14ac:dyDescent="0.2">
      <c r="B60" s="133" t="s">
        <v>272</v>
      </c>
      <c r="C60" s="169"/>
      <c r="D60" s="169" t="s">
        <v>93</v>
      </c>
      <c r="E60" s="168"/>
      <c r="F60" s="141" t="s">
        <v>72</v>
      </c>
      <c r="G60" s="180">
        <v>455699</v>
      </c>
      <c r="H60" s="180">
        <v>3769542.128</v>
      </c>
      <c r="I60" s="27"/>
      <c r="J60" s="137"/>
    </row>
    <row r="61" spans="2:10" ht="16.5" customHeight="1" x14ac:dyDescent="0.2">
      <c r="B61" s="133" t="s">
        <v>272</v>
      </c>
      <c r="C61" s="169"/>
      <c r="D61" s="169" t="s">
        <v>93</v>
      </c>
      <c r="E61" s="168"/>
      <c r="F61" s="141" t="s">
        <v>125</v>
      </c>
      <c r="G61" s="180">
        <v>414423.25</v>
      </c>
      <c r="H61" s="180">
        <v>2488362.9623000002</v>
      </c>
      <c r="I61" s="27"/>
      <c r="J61" s="137"/>
    </row>
    <row r="62" spans="2:10" ht="16.5" customHeight="1" x14ac:dyDescent="0.2">
      <c r="B62" s="133" t="s">
        <v>272</v>
      </c>
      <c r="C62" s="169"/>
      <c r="D62" s="169" t="s">
        <v>93</v>
      </c>
      <c r="E62" s="168"/>
      <c r="F62" s="141" t="s">
        <v>109</v>
      </c>
      <c r="G62" s="180">
        <v>695</v>
      </c>
      <c r="H62" s="180">
        <v>643</v>
      </c>
      <c r="I62" s="27"/>
      <c r="J62" s="137"/>
    </row>
    <row r="63" spans="2:10" ht="16.5" customHeight="1" x14ac:dyDescent="0.2">
      <c r="B63" s="133" t="s">
        <v>369</v>
      </c>
      <c r="C63" s="169"/>
      <c r="D63" s="169" t="s">
        <v>93</v>
      </c>
      <c r="E63" s="168"/>
      <c r="F63" s="141" t="s">
        <v>71</v>
      </c>
      <c r="G63" s="180">
        <v>3197429</v>
      </c>
      <c r="H63" s="180">
        <v>3197429</v>
      </c>
      <c r="I63" s="27"/>
      <c r="J63" s="137"/>
    </row>
    <row r="64" spans="2:10" ht="16.5" customHeight="1" x14ac:dyDescent="0.2">
      <c r="B64" s="133" t="s">
        <v>369</v>
      </c>
      <c r="C64" s="169"/>
      <c r="D64" s="169" t="s">
        <v>93</v>
      </c>
      <c r="E64" s="168"/>
      <c r="F64" s="141" t="s">
        <v>72</v>
      </c>
      <c r="G64" s="180">
        <v>0</v>
      </c>
      <c r="H64" s="180">
        <v>0</v>
      </c>
      <c r="I64" s="27"/>
      <c r="J64" s="137"/>
    </row>
    <row r="65" spans="2:10" ht="16.5" customHeight="1" x14ac:dyDescent="0.2">
      <c r="B65" s="133" t="s">
        <v>370</v>
      </c>
      <c r="C65" s="169"/>
      <c r="D65" s="169" t="s">
        <v>93</v>
      </c>
      <c r="E65" s="168"/>
      <c r="F65" s="141" t="s">
        <v>71</v>
      </c>
      <c r="G65" s="180">
        <v>0</v>
      </c>
      <c r="H65" s="180">
        <v>0</v>
      </c>
      <c r="I65" s="27"/>
      <c r="J65" s="137"/>
    </row>
    <row r="66" spans="2:10" ht="16.5" customHeight="1" x14ac:dyDescent="0.2">
      <c r="B66" s="133" t="s">
        <v>370</v>
      </c>
      <c r="C66" s="169"/>
      <c r="D66" s="169" t="s">
        <v>93</v>
      </c>
      <c r="E66" s="168"/>
      <c r="F66" s="141" t="s">
        <v>72</v>
      </c>
      <c r="G66" s="180">
        <v>0</v>
      </c>
      <c r="H66" s="180">
        <v>0</v>
      </c>
      <c r="I66" s="27"/>
      <c r="J66" s="137"/>
    </row>
    <row r="67" spans="2:10" ht="16.5" customHeight="1" x14ac:dyDescent="0.2">
      <c r="B67" s="133" t="s">
        <v>273</v>
      </c>
      <c r="C67" s="169"/>
      <c r="D67" s="169" t="s">
        <v>93</v>
      </c>
      <c r="E67" s="168"/>
      <c r="F67" s="141" t="s">
        <v>71</v>
      </c>
      <c r="G67" s="181">
        <v>0</v>
      </c>
      <c r="H67" s="180">
        <v>0</v>
      </c>
      <c r="I67" s="27"/>
    </row>
    <row r="68" spans="2:10" x14ac:dyDescent="0.2">
      <c r="B68" s="133" t="s">
        <v>371</v>
      </c>
      <c r="C68" s="134"/>
      <c r="D68" s="169" t="s">
        <v>93</v>
      </c>
      <c r="E68" s="168"/>
      <c r="F68" s="141" t="s">
        <v>71</v>
      </c>
      <c r="G68" s="181">
        <v>0</v>
      </c>
      <c r="H68" s="180">
        <v>0</v>
      </c>
      <c r="I68" s="27"/>
    </row>
    <row r="69" spans="2:10" x14ac:dyDescent="0.2">
      <c r="B69" s="133" t="s">
        <v>372</v>
      </c>
      <c r="C69" s="134"/>
      <c r="D69" s="169" t="s">
        <v>93</v>
      </c>
      <c r="E69" s="168"/>
      <c r="F69" s="141" t="s">
        <v>72</v>
      </c>
      <c r="G69" s="181">
        <v>0</v>
      </c>
      <c r="H69" s="180">
        <v>0</v>
      </c>
      <c r="I69" s="27"/>
    </row>
    <row r="70" spans="2:10" x14ac:dyDescent="0.2">
      <c r="B70" s="177" t="s">
        <v>372</v>
      </c>
      <c r="C70" s="134"/>
      <c r="D70" s="169" t="s">
        <v>93</v>
      </c>
      <c r="E70" s="168"/>
      <c r="F70" s="169" t="s">
        <v>71</v>
      </c>
      <c r="G70" s="179">
        <v>851361175.25</v>
      </c>
      <c r="H70" s="180">
        <v>851361175.25</v>
      </c>
      <c r="I70" s="27"/>
    </row>
    <row r="71" spans="2:10" x14ac:dyDescent="0.2">
      <c r="B71" s="177"/>
      <c r="C71" s="134"/>
      <c r="D71" s="169"/>
      <c r="E71" s="168"/>
      <c r="F71" s="169"/>
      <c r="G71" s="179"/>
      <c r="H71" s="180"/>
      <c r="I71" s="27"/>
    </row>
    <row r="72" spans="2:10" x14ac:dyDescent="0.2">
      <c r="B72" s="142" t="s">
        <v>274</v>
      </c>
      <c r="C72" s="143"/>
      <c r="D72" s="144"/>
      <c r="E72" s="145"/>
      <c r="F72" s="144"/>
      <c r="G72" s="146"/>
      <c r="H72" s="147">
        <f>SUM(H23:H70)</f>
        <v>5253841159.2603006</v>
      </c>
      <c r="I72" s="27"/>
    </row>
    <row r="73" spans="2:10" x14ac:dyDescent="0.2">
      <c r="B73" s="133"/>
      <c r="C73" s="134"/>
      <c r="D73" s="141"/>
      <c r="E73" s="135"/>
      <c r="F73" s="141"/>
      <c r="G73" s="136"/>
      <c r="H73" s="35"/>
      <c r="I73" s="27"/>
    </row>
    <row r="74" spans="2:10" x14ac:dyDescent="0.2">
      <c r="B74" s="133"/>
      <c r="C74" s="134"/>
      <c r="D74" s="141"/>
      <c r="E74" s="135"/>
      <c r="F74" s="141"/>
      <c r="G74" s="168" t="s">
        <v>317</v>
      </c>
      <c r="H74" s="178">
        <v>8.2720000000000002</v>
      </c>
      <c r="I74" s="27"/>
    </row>
    <row r="75" spans="2:10" x14ac:dyDescent="0.2">
      <c r="B75" s="4" t="s">
        <v>276</v>
      </c>
      <c r="C75" s="4"/>
      <c r="D75" s="168"/>
      <c r="E75" s="168"/>
      <c r="F75" s="168"/>
      <c r="G75" s="168" t="s">
        <v>271</v>
      </c>
      <c r="H75" s="182">
        <v>0.92510000000000003</v>
      </c>
      <c r="I75" s="27"/>
    </row>
    <row r="76" spans="2:10" x14ac:dyDescent="0.2">
      <c r="B76" s="4" t="s">
        <v>387</v>
      </c>
      <c r="C76" s="4"/>
      <c r="D76" s="168"/>
      <c r="E76" s="168"/>
      <c r="F76" s="168"/>
      <c r="G76" s="168" t="s">
        <v>316</v>
      </c>
      <c r="H76" s="178">
        <v>6.0044000000000004</v>
      </c>
      <c r="I76" s="27"/>
    </row>
    <row r="77" spans="2:10" x14ac:dyDescent="0.2">
      <c r="B77" s="187"/>
      <c r="C77" s="4"/>
      <c r="D77" s="168"/>
      <c r="E77" s="168"/>
      <c r="F77" s="168"/>
      <c r="I77" s="27"/>
    </row>
    <row r="78" spans="2:10" x14ac:dyDescent="0.2">
      <c r="B78" s="187"/>
      <c r="C78" s="4"/>
      <c r="D78" s="168"/>
      <c r="E78" s="168"/>
      <c r="F78" s="168"/>
      <c r="I78" s="27"/>
    </row>
    <row r="79" spans="2:10" x14ac:dyDescent="0.2">
      <c r="B79" s="187"/>
      <c r="C79" s="4"/>
      <c r="D79" s="168"/>
      <c r="E79" s="168"/>
      <c r="F79" s="168"/>
      <c r="I79" s="27"/>
    </row>
    <row r="80" spans="2:10" x14ac:dyDescent="0.2">
      <c r="B80" s="187"/>
      <c r="C80" s="4"/>
      <c r="D80" s="168"/>
      <c r="E80" s="168"/>
      <c r="F80" s="168"/>
    </row>
    <row r="81" spans="2:6" x14ac:dyDescent="0.2">
      <c r="B81" s="187"/>
      <c r="C81" s="4"/>
      <c r="D81" s="168"/>
      <c r="E81" s="168"/>
      <c r="F81" s="168"/>
    </row>
    <row r="82" spans="2:6" x14ac:dyDescent="0.2">
      <c r="B82" s="187"/>
      <c r="C82" s="4"/>
      <c r="D82" s="168"/>
      <c r="E82" s="168"/>
      <c r="F82" s="168"/>
    </row>
    <row r="83" spans="2:6" x14ac:dyDescent="0.2">
      <c r="B83" s="187"/>
      <c r="C83" s="4"/>
      <c r="D83" s="168"/>
      <c r="E83" s="168"/>
      <c r="F83" s="168"/>
    </row>
    <row r="84" spans="2:6" x14ac:dyDescent="0.2">
      <c r="B84" s="187"/>
      <c r="C84" s="4"/>
      <c r="D84" s="168"/>
      <c r="E84" s="168"/>
      <c r="F84" s="168"/>
    </row>
    <row r="85" spans="2:6" x14ac:dyDescent="0.2">
      <c r="B85" s="187"/>
      <c r="C85" s="4"/>
      <c r="D85" s="168"/>
      <c r="E85" s="168"/>
      <c r="F85" s="168"/>
    </row>
    <row r="86" spans="2:6" x14ac:dyDescent="0.2">
      <c r="B86" s="187"/>
      <c r="C86" s="4"/>
      <c r="D86" s="168"/>
      <c r="E86" s="168"/>
      <c r="F86" s="168"/>
    </row>
    <row r="87" spans="2:6" x14ac:dyDescent="0.2">
      <c r="B87" s="187"/>
      <c r="C87" s="4"/>
      <c r="D87" s="168"/>
      <c r="E87" s="168"/>
      <c r="F87" s="168"/>
    </row>
  </sheetData>
  <printOptions horizontalCentered="1"/>
  <pageMargins left="0.19685039370078741" right="0.31496062992125984" top="0.27559055118110237" bottom="0.31496062992125984" header="0.31496062992125984" footer="0.31496062992125984"/>
  <pageSetup paperSize="9" scale="56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Forside</vt:lpstr>
      <vt:lpstr>Overview</vt:lpstr>
      <vt:lpstr>SubColl</vt:lpstr>
      <vt:lpstr>Forside!Print_Area</vt:lpstr>
      <vt:lpstr>Overview!Print_Area</vt:lpstr>
      <vt:lpstr>SubColl!Print_Area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2014-05-16T09:41:31Z</cp:lastPrinted>
  <dcterms:created xsi:type="dcterms:W3CDTF">2011-04-15T10:59:56Z</dcterms:created>
  <dcterms:modified xsi:type="dcterms:W3CDTF">2014-05-16T09:45:08Z</dcterms:modified>
</cp:coreProperties>
</file>