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703\"/>
    </mc:Choice>
  </mc:AlternateContent>
  <bookViews>
    <workbookView xWindow="-15" yWindow="45" windowWidth="27240" windowHeight="12510" activeTab="1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1">'Pool overview'!$B$1:$F$216</definedName>
    <definedName name="_xlnm.Print_Area" localSheetId="2">'Substitute Collateral'!$A$3:$H$113</definedName>
  </definedNames>
  <calcPr calcId="152511"/>
</workbook>
</file>

<file path=xl/calcChain.xml><?xml version="1.0" encoding="utf-8"?>
<calcChain xmlns="http://schemas.openxmlformats.org/spreadsheetml/2006/main">
  <c r="C37" i="11" l="1"/>
  <c r="C35" i="11"/>
  <c r="H112" i="12" l="1"/>
  <c r="H111" i="12"/>
  <c r="C13" i="12"/>
  <c r="H109" i="12" l="1"/>
  <c r="J12" i="11" l="1"/>
  <c r="C15" i="12" l="1"/>
  <c r="C14" i="12"/>
  <c r="C12" i="12"/>
  <c r="C10" i="12"/>
  <c r="C8" i="12"/>
  <c r="C7" i="12"/>
  <c r="C9" i="12" l="1"/>
  <c r="J19" i="11" l="1"/>
  <c r="C5" i="12" l="1"/>
</calcChain>
</file>

<file path=xl/sharedStrings.xml><?xml version="1.0" encoding="utf-8"?>
<sst xmlns="http://schemas.openxmlformats.org/spreadsheetml/2006/main" count="982" uniqueCount="473">
  <si>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</si>
  <si>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</si>
  <si>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</si>
  <si>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</si>
  <si>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</si>
  <si>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</si>
  <si>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</si>
  <si>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</si>
  <si>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</si>
  <si>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</si>
  <si>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</si>
  <si>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</si>
  <si>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</si>
  <si>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</si>
  <si>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</si>
  <si>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</si>
  <si>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</si>
  <si>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</si>
  <si>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</si>
  <si>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</si>
  <si>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</si>
  <si>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</si>
  <si>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</si>
  <si>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</si>
  <si>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</si>
  <si>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</si>
  <si>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</si>
  <si>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</si>
  <si>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</si>
  <si>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</si>
  <si>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</si>
  <si>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</si>
  <si>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</si>
  <si>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</si>
  <si>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</si>
  <si>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</si>
  <si>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</si>
  <si>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</si>
  <si>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</si>
  <si>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</si>
  <si>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</si>
  <si>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</si>
  <si>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</si>
  <si>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</si>
  <si>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</si>
  <si>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</si>
  <si>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</si>
  <si>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</si>
  <si>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</si>
  <si>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</si>
  <si>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</si>
  <si>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</si>
  <si>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</si>
  <si>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</si>
  <si>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</si>
  <si>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</si>
  <si>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</si>
  <si>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</si>
  <si>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</si>
  <si>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</si>
  <si>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</si>
  <si>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</si>
  <si>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</si>
  <si>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</si>
  <si>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</si>
  <si>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</si>
  <si>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</si>
  <si>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</si>
  <si>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</si>
  <si>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</si>
  <si>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XS0587952085</t>
  </si>
  <si>
    <t>Semi-annually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</si>
  <si>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</si>
  <si>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</si>
  <si>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</si>
  <si>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</si>
  <si>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</si>
  <si>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</si>
  <si>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</si>
  <si>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NO0010625460</t>
  </si>
  <si>
    <t>SEK</t>
  </si>
  <si>
    <t>Exposure type</t>
  </si>
  <si>
    <t>XS0646202407</t>
  </si>
  <si>
    <t>XS0738895373</t>
  </si>
  <si>
    <t>XS0731649660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</si>
  <si>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</si>
  <si>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</si>
  <si>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</si>
  <si>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</si>
  <si>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</si>
  <si>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</si>
  <si>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</si>
  <si>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</si>
  <si>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</si>
  <si>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</si>
  <si>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</si>
  <si>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</si>
  <si>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</si>
  <si>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</si>
  <si>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</si>
  <si>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04 / 2016</t>
  </si>
  <si>
    <t>02 / 2021</t>
  </si>
  <si>
    <t>06 / 2017</t>
  </si>
  <si>
    <t>05 / 2022</t>
  </si>
  <si>
    <t>10 / 2026</t>
  </si>
  <si>
    <t>08 / 2018</t>
  </si>
  <si>
    <t>07 / 2017</t>
  </si>
  <si>
    <t>07 / 2022</t>
  </si>
  <si>
    <t>3.25% Fixed Rate</t>
  </si>
  <si>
    <t>1.25% Fixed Rate</t>
  </si>
  <si>
    <t>5.95% Fixed Rate</t>
  </si>
  <si>
    <t>6.015% Fixed Rate</t>
  </si>
  <si>
    <t>4.75%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</si>
  <si>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</si>
  <si>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</si>
  <si>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</si>
  <si>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</si>
  <si>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</si>
  <si>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</si>
  <si>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</si>
  <si>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</si>
  <si>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</si>
  <si>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</si>
  <si>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</si>
  <si>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</si>
  <si>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</si>
  <si>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</si>
  <si>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</si>
  <si>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</si>
  <si>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</si>
  <si>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</si>
  <si>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</si>
  <si>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</si>
  <si>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</si>
  <si>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</si>
  <si>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</si>
  <si>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</si>
  <si>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</si>
  <si>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</si>
  <si>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</si>
  <si>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</si>
  <si>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</si>
  <si>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</si>
  <si>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</si>
  <si>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</si>
  <si>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</si>
  <si>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</si>
  <si>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</si>
  <si>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</si>
  <si>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</si>
  <si>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</si>
  <si>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</si>
  <si>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</si>
  <si>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</si>
  <si>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</si>
  <si>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</si>
  <si>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</si>
  <si>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</si>
  <si>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</si>
  <si>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</si>
  <si>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</si>
  <si>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</si>
  <si>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</si>
  <si>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</si>
  <si>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</si>
  <si>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</si>
  <si>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</si>
  <si>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</si>
  <si>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6/2011</t>
  </si>
  <si>
    <t xml:space="preserve"> Series 1/2011</t>
  </si>
  <si>
    <t xml:space="preserve"> Series 2/2012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</si>
  <si>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</si>
  <si>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</si>
  <si>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</si>
  <si>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</si>
  <si>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</si>
  <si>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</si>
  <si>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</si>
  <si>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</si>
  <si>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</si>
  <si>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</si>
  <si>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</si>
  <si>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</si>
  <si>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</si>
  <si>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Rentenbank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</si>
  <si>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</si>
  <si>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</si>
  <si>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</si>
  <si>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</si>
  <si>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</si>
  <si>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</si>
  <si>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</si>
  <si>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</si>
  <si>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</si>
  <si>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</si>
  <si>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</si>
  <si>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</si>
  <si>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</si>
  <si>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</si>
  <si>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</si>
  <si>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</si>
  <si>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</si>
  <si>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</si>
  <si>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</si>
  <si>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</si>
  <si>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</si>
  <si>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</si>
  <si>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</si>
  <si>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</si>
  <si>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</si>
  <si>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</si>
  <si>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</si>
  <si>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</si>
  <si>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</si>
  <si>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</si>
  <si>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</si>
  <si>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</si>
  <si>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</si>
  <si>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</si>
  <si>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</si>
  <si>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</si>
  <si>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</si>
  <si>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</si>
  <si>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</si>
  <si>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</si>
  <si>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</si>
  <si>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</si>
  <si>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</si>
  <si>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</si>
  <si>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</si>
  <si>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</si>
  <si>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</si>
  <si>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</si>
  <si>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</si>
  <si>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</si>
  <si>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</si>
  <si>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</si>
  <si>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</si>
  <si>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</si>
  <si>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</si>
  <si>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</si>
  <si>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08 / 2011</t>
  </si>
  <si>
    <t>02 / 2011</t>
  </si>
  <si>
    <t>04 / 2012</t>
  </si>
  <si>
    <t>11 / 2012</t>
  </si>
  <si>
    <t>05 / 2012</t>
  </si>
  <si>
    <t>01 / 2013</t>
  </si>
  <si>
    <t>09 / 2012</t>
  </si>
  <si>
    <t>10 / 2011</t>
  </si>
  <si>
    <t>07 / 2011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</si>
  <si>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</si>
  <si>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</si>
  <si>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</si>
  <si>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</si>
  <si>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</si>
  <si>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</si>
  <si>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</si>
  <si>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</si>
  <si>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</si>
  <si>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</si>
  <si>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</si>
  <si>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</si>
  <si>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</si>
  <si>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</si>
  <si>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</si>
  <si>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</si>
  <si>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</si>
  <si>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</si>
  <si>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</si>
  <si>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</si>
  <si>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</si>
  <si>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</si>
  <si>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</si>
  <si>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</si>
  <si>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</si>
  <si>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</si>
  <si>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</si>
  <si>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</si>
  <si>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</si>
  <si>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</si>
  <si>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</si>
  <si>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</si>
  <si>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</si>
  <si>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</si>
  <si>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</si>
  <si>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</si>
  <si>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</si>
  <si>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</si>
  <si>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</si>
  <si>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Series 1/2014</t>
  </si>
  <si>
    <t>Series 6/2012</t>
  </si>
  <si>
    <t>Series 4/2012</t>
  </si>
  <si>
    <t>Series 7/2011</t>
  </si>
  <si>
    <t>Series 5/2011</t>
  </si>
  <si>
    <t>Series 4/2011</t>
  </si>
  <si>
    <t>Series 3/2011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</si>
  <si>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</si>
  <si>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</si>
  <si>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</si>
  <si>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</si>
  <si>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</si>
  <si>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</si>
  <si>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</si>
  <si>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</si>
  <si>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</si>
  <si>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</si>
  <si>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</si>
  <si>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</si>
  <si>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</si>
  <si>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</si>
  <si>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</si>
  <si>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</si>
  <si>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</si>
  <si>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</si>
  <si>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</si>
  <si>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</si>
  <si>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</si>
  <si>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</si>
  <si>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</si>
  <si>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</si>
  <si>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Skandinaviska Enskilda Bank Oslo</t>
  </si>
  <si>
    <t>CITY OF STOCKHOLM</t>
  </si>
  <si>
    <t>NO0010664394</t>
  </si>
  <si>
    <t>Series 3/2015</t>
  </si>
  <si>
    <t>09 / 2015</t>
  </si>
  <si>
    <t>09 / 2022</t>
  </si>
  <si>
    <t>XS1285867419</t>
  </si>
  <si>
    <t>Møre Boligkreditt AS</t>
  </si>
  <si>
    <t>NO0010669864</t>
  </si>
  <si>
    <t>NO0010721111</t>
  </si>
  <si>
    <t>NO0010674971</t>
  </si>
  <si>
    <t>NO0010703531</t>
  </si>
  <si>
    <t>NO0010729817</t>
  </si>
  <si>
    <t>XS1285892870</t>
  </si>
  <si>
    <t>NO0010673296</t>
  </si>
  <si>
    <t>NO0010646847</t>
  </si>
  <si>
    <t>NO0010673155</t>
  </si>
  <si>
    <t>Gov't Guaranteed</t>
  </si>
  <si>
    <t>Series 4 / 2015</t>
  </si>
  <si>
    <t>11 / 2015</t>
  </si>
  <si>
    <t>11 / 2018</t>
  </si>
  <si>
    <t>XS1320110791</t>
  </si>
  <si>
    <t>Eika Boligkreditt AS</t>
  </si>
  <si>
    <t>XS1308759718</t>
  </si>
  <si>
    <t>NO0010612039</t>
  </si>
  <si>
    <t>NO0010663727</t>
  </si>
  <si>
    <t>NO0010751928</t>
  </si>
  <si>
    <t>XS0538385294</t>
  </si>
  <si>
    <t>NO0010646078</t>
  </si>
  <si>
    <t>NO0010695075</t>
  </si>
  <si>
    <t>NO0010748338</t>
  </si>
  <si>
    <t>NO0010712953</t>
  </si>
  <si>
    <t>XS1300812077</t>
  </si>
  <si>
    <t>Swedbank</t>
  </si>
  <si>
    <t>Series 3 / 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</si>
  <si>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</si>
  <si>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</si>
  <si>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</si>
  <si>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</si>
  <si>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</si>
  <si>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</si>
  <si>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</si>
  <si>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</si>
  <si>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</si>
  <si>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</si>
  <si>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</si>
  <si>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</si>
  <si>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</si>
  <si>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</si>
  <si>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</si>
  <si>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</si>
  <si>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</si>
  <si>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</si>
  <si>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DX000A168Y14</t>
  </si>
  <si>
    <t>NO0010622087</t>
  </si>
  <si>
    <t>XS0332675502</t>
  </si>
  <si>
    <t>XS1087815483</t>
  </si>
  <si>
    <t>XS1356971769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</si>
  <si>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</si>
  <si>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</si>
  <si>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</si>
  <si>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</si>
  <si>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</si>
  <si>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</si>
  <si>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</si>
  <si>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</si>
  <si>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</si>
  <si>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</si>
  <si>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</si>
  <si>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</si>
  <si>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</si>
  <si>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</si>
  <si>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</si>
  <si>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</si>
  <si>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</si>
  <si>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</si>
  <si>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</si>
  <si>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DANSKE BANK A/S</t>
  </si>
  <si>
    <t>Sparebanken Sør Boligkreditt AS</t>
  </si>
  <si>
    <t>Swedish Covered Bond Corporation</t>
  </si>
  <si>
    <t>NO0010713902</t>
  </si>
  <si>
    <t>NO0010765670</t>
  </si>
  <si>
    <t>NX0010723471</t>
  </si>
  <si>
    <t>XS1396253236</t>
  </si>
  <si>
    <t>NO0010502149</t>
  </si>
  <si>
    <t>NO0010648892</t>
  </si>
  <si>
    <t>XS0881369770</t>
  </si>
  <si>
    <t>XS1044766191</t>
  </si>
  <si>
    <t>XS1397054245</t>
  </si>
  <si>
    <t>NO0010764046</t>
  </si>
  <si>
    <t>NX0010696990</t>
  </si>
  <si>
    <t>NO0010759632</t>
  </si>
  <si>
    <t>XS1324085569</t>
  </si>
  <si>
    <t>XS0894500981</t>
  </si>
  <si>
    <t>XS1117542412</t>
  </si>
  <si>
    <t>XS1314150878</t>
  </si>
  <si>
    <t>XS1362319284</t>
  </si>
  <si>
    <t>NX0010755275</t>
  </si>
  <si>
    <t>XS1324397964</t>
  </si>
  <si>
    <t>XS1368543135</t>
  </si>
  <si>
    <t>XS1435031270</t>
  </si>
  <si>
    <t>Series 7 / 2016</t>
  </si>
  <si>
    <t>08 / 2016</t>
  </si>
  <si>
    <t>08 / 2026</t>
  </si>
  <si>
    <t>XS1482554075</t>
  </si>
  <si>
    <t>City of Gothenburg</t>
  </si>
  <si>
    <t>NO0010771082</t>
  </si>
  <si>
    <t>XS0896159257</t>
  </si>
  <si>
    <t>NO0010732258</t>
  </si>
  <si>
    <t>NO0010775190</t>
  </si>
  <si>
    <t>NO0010774474</t>
  </si>
  <si>
    <t>AAA / -- / AAA</t>
  </si>
  <si>
    <t>-- / Aaa / AAA</t>
  </si>
  <si>
    <t>- / Aaa / --</t>
  </si>
  <si>
    <t>- / Aa1 / --</t>
  </si>
  <si>
    <t>-- / Aaa / -</t>
  </si>
  <si>
    <t>A- / A1 / --</t>
  </si>
  <si>
    <t>A / A1 / --</t>
  </si>
  <si>
    <t>AA- / Aa3 / A+</t>
  </si>
  <si>
    <t>AA- / Aa3 / AA-</t>
  </si>
  <si>
    <t>Date of Report: 31/12/16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</si>
  <si>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</si>
  <si>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</si>
  <si>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</si>
  <si>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</si>
  <si>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</si>
  <si>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</si>
  <si>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</si>
  <si>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</si>
  <si>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</si>
  <si>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</si>
  <si>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</si>
  <si>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</si>
  <si>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</si>
  <si>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</si>
  <si>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</si>
  <si>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Nordea Bank AB</t>
  </si>
  <si>
    <t>NO0010452287</t>
  </si>
  <si>
    <t>NO0010777253</t>
  </si>
  <si>
    <t>-- / Aaa / --</t>
  </si>
  <si>
    <t>1st Quarter 2017</t>
  </si>
  <si>
    <t>Landwirtschaftliche Rentenbank</t>
  </si>
  <si>
    <t>XS1548410080</t>
  </si>
  <si>
    <t>NO0010719974</t>
  </si>
  <si>
    <t>NO0010708399</t>
  </si>
  <si>
    <t>NO0010777584</t>
  </si>
  <si>
    <t>NO0010583941</t>
  </si>
  <si>
    <t>NO0010762685</t>
  </si>
  <si>
    <t>DnB Boligkreditt AS</t>
  </si>
  <si>
    <t>Sparebank 1 SR-Bank</t>
  </si>
  <si>
    <t>Sparebank 1 Nord-Norge</t>
  </si>
  <si>
    <t xml:space="preserve">   Government debt</t>
  </si>
  <si>
    <t>Covered Bond Programme - Investor Report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</si>
</sst>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  <numFmt numFmtId="178" formatCode="_ * #,##0.0000_ ;_ * \-#,##0.0000_ ;_ 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59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2" fontId="0" fillId="0" borderId="0" xfId="0" applyNumberFormat="1"/>
    <xf numFmtId="177" fontId="0" fillId="0" borderId="0" xfId="0" applyNumberForma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3" fontId="22" fillId="0" borderId="0" xfId="0" applyNumberFormat="1" applyFont="1" applyFill="1" applyBorder="1" applyAlignment="1">
      <alignment horizontal="center"/>
    </xf>
    <xf numFmtId="171" fontId="34" fillId="0" borderId="0" xfId="42" applyNumberFormat="1" applyFont="1" applyFill="1"/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/>
    </xf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42" applyNumberFormat="1" applyFont="1" applyFill="1" applyBorder="1"/>
    <xf numFmtId="0" fontId="20" fillId="33" borderId="0" xfId="0" applyFont="1" applyFill="1" applyBorder="1"/>
    <xf numFmtId="0" fontId="35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7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5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175" fontId="36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3" fontId="35" fillId="0" borderId="0" xfId="0" applyNumberFormat="1" applyFont="1" applyBorder="1"/>
    <xf numFmtId="0" fontId="35" fillId="0" borderId="0" xfId="0" applyFont="1" applyBorder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center"/>
    </xf>
    <xf numFmtId="17" fontId="34" fillId="0" borderId="0" xfId="0" quotePrefix="1" applyNumberFormat="1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0" borderId="0" xfId="0" applyFont="1" applyBorder="1" applyAlignment="1">
      <alignment horizontal="center"/>
    </xf>
    <xf numFmtId="178" fontId="20" fillId="0" borderId="0" xfId="0" applyNumberFormat="1" applyFont="1"/>
    <xf numFmtId="171" fontId="0" fillId="0" borderId="0" xfId="0" applyNumberFormat="1"/>
    <xf numFmtId="43" fontId="0" fillId="0" borderId="0" xfId="0" applyNumberFormat="1"/>
    <xf numFmtId="3" fontId="21" fillId="0" borderId="15" xfId="0" applyNumberFormat="1" applyFont="1" applyBorder="1" applyAlignment="1">
      <alignment horizontal="center"/>
    </xf>
    <xf numFmtId="166" fontId="21" fillId="33" borderId="13" xfId="43" applyNumberFormat="1" applyFont="1" applyFill="1" applyBorder="1" applyAlignment="1">
      <alignment horizontal="center"/>
    </xf>
    <xf numFmtId="172" fontId="21" fillId="33" borderId="13" xfId="43" applyNumberFormat="1" applyFont="1" applyFill="1" applyBorder="1" applyAlignment="1">
      <alignment horizontal="center"/>
    </xf>
    <xf numFmtId="166" fontId="21" fillId="33" borderId="18" xfId="43" applyNumberFormat="1" applyFont="1" applyFill="1" applyBorder="1" applyAlignment="1">
      <alignment horizontal="center"/>
    </xf>
    <xf numFmtId="0" fontId="21" fillId="0" borderId="0" xfId="42" applyNumberFormat="1" applyFont="1" applyFill="1" applyBorder="1"/>
    <xf numFmtId="0" fontId="33" fillId="0" borderId="0" xfId="42" applyNumberFormat="1" applyFont="1" applyFill="1" applyBorder="1"/>
    <xf numFmtId="3" fontId="21" fillId="0" borderId="0" xfId="42" applyNumberFormat="1" applyFont="1" applyFill="1" applyBorder="1"/>
    <xf numFmtId="0" fontId="0" fillId="0" borderId="0" xfId="0" applyFill="1"/>
    <xf numFmtId="43" fontId="0" fillId="0" borderId="0" xfId="42" applyFont="1" applyAlignment="1">
      <alignment horizontal="center"/>
    </xf>
    <xf numFmtId="43" fontId="0" fillId="0" borderId="0" xfId="42" applyFont="1" applyAlignment="1">
      <alignment horizontal="right"/>
    </xf>
    <xf numFmtId="43" fontId="34" fillId="0" borderId="0" xfId="42" applyFont="1" applyAlignment="1">
      <alignment horizontal="center"/>
    </xf>
    <xf numFmtId="43" fontId="0" fillId="0" borderId="0" xfId="42" applyFont="1" applyFill="1" applyBorder="1" applyAlignment="1">
      <alignment horizontal="center"/>
    </xf>
    <xf numFmtId="43" fontId="26" fillId="0" borderId="0" xfId="42" applyFont="1" applyAlignment="1">
      <alignment horizontal="center"/>
    </xf>
    <xf numFmtId="43" fontId="22" fillId="0" borderId="0" xfId="42" applyFont="1" applyFill="1" applyBorder="1" applyAlignment="1">
      <alignment horizontal="center"/>
    </xf>
    <xf numFmtId="3" fontId="0" fillId="0" borderId="0" xfId="0" applyNumberFormat="1"/>
    <xf numFmtId="43" fontId="34" fillId="0" borderId="0" xfId="42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3" fontId="21" fillId="0" borderId="0" xfId="48" applyNumberFormat="1" applyFont="1" applyFill="1" applyBorder="1"/>
    <xf numFmtId="0" fontId="20" fillId="0" borderId="0" xfId="46" applyFont="1" applyFill="1" applyBorder="1" applyAlignment="1">
      <alignment horizontal="left"/>
    </xf>
    <xf numFmtId="0" fontId="20" fillId="0" borderId="0" xfId="46" applyFont="1" applyFill="1" applyBorder="1"/>
    <xf numFmtId="3" fontId="20" fillId="0" borderId="0" xfId="46" applyNumberFormat="1" applyFont="1" applyFill="1" applyBorder="1"/>
    <xf numFmtId="0" fontId="20" fillId="0" borderId="0" xfId="46" applyBorder="1"/>
    <xf numFmtId="0" fontId="20" fillId="0" borderId="0" xfId="46" applyBorder="1" applyAlignment="1">
      <alignment horizontal="left"/>
    </xf>
    <xf numFmtId="0" fontId="20" fillId="0" borderId="0" xfId="46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8"/>
  <sheetViews>
    <sheetView zoomScaleNormal="100" workbookViewId="0"/>
  </sheetViews>
  <sheetFormatPr defaultColWidth="9.140625" defaultRowHeight="15"/>
  <cols>
    <col min="1" max="1" width="1.28515625" customWidth="1"/>
    <col min="2" max="2" width="18.28515625" customWidth="1"/>
    <col min="3" max="3" width="12.85546875" style="141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6" bestFit="1" customWidth="1"/>
    <col min="14" max="14" width="18.42578125" bestFit="1" customWidth="1"/>
    <col min="15" max="15" width="10" bestFit="1" customWidth="1"/>
    <col min="17" max="17" width="15.7109375" bestFit="1" customWidth="1"/>
    <col min="18" max="18" width="12.5703125" bestFit="1" customWidth="1"/>
  </cols>
  <sheetData>
    <row r="3" spans="2:18">
      <c r="B3" s="7"/>
      <c r="C3" s="57"/>
      <c r="D3" s="7"/>
      <c r="E3" s="8"/>
      <c r="F3" s="8"/>
      <c r="G3" s="8"/>
      <c r="H3" s="9"/>
    </row>
    <row r="4" spans="2:18">
      <c r="B4" s="7"/>
      <c r="C4" s="57"/>
      <c r="D4" s="7"/>
      <c r="E4" s="8" t="s">
        <v>0</v>
      </c>
      <c r="F4" s="8"/>
      <c r="G4" s="8" t="s">
        <v>0</v>
      </c>
      <c r="H4" s="9"/>
    </row>
    <row r="5" spans="2:18">
      <c r="B5" s="7"/>
      <c r="C5" s="57"/>
      <c r="D5" s="7"/>
      <c r="E5" s="8"/>
      <c r="F5" s="8"/>
      <c r="G5" s="8"/>
      <c r="H5" s="9"/>
    </row>
    <row r="6" spans="2:18" ht="20.25" customHeight="1">
      <c r="B6" s="250"/>
      <c r="C6" s="250"/>
      <c r="D6" s="250"/>
      <c r="E6" s="250"/>
      <c r="F6" s="250"/>
      <c r="G6" s="250"/>
      <c r="H6" s="250"/>
      <c r="I6" s="250"/>
    </row>
    <row r="7" spans="2:18">
      <c r="B7" s="250" t="s">
        <v>472</v>
      </c>
      <c r="C7" s="250"/>
      <c r="D7" s="250"/>
      <c r="E7" s="250"/>
      <c r="F7" s="250"/>
      <c r="G7" s="250"/>
      <c r="H7" s="250"/>
      <c r="I7" s="250"/>
    </row>
    <row r="8" spans="2:18" ht="15.75" thickBot="1">
      <c r="B8" s="251" t="s">
        <v>165</v>
      </c>
      <c r="C8" s="251"/>
      <c r="D8" s="251"/>
      <c r="E8" s="251"/>
      <c r="F8" s="251"/>
      <c r="G8" s="251"/>
      <c r="H8" s="251"/>
      <c r="I8" s="251"/>
    </row>
    <row r="9" spans="2:18" ht="12.75" customHeight="1">
      <c r="B9" s="10"/>
      <c r="C9" s="153"/>
      <c r="D9" s="10"/>
      <c r="E9" s="10"/>
      <c r="F9" s="10"/>
      <c r="G9" s="10"/>
      <c r="H9" s="10"/>
      <c r="I9" s="10"/>
      <c r="J9" s="10"/>
    </row>
    <row r="10" spans="2:18">
      <c r="B10" s="11" t="s">
        <v>52</v>
      </c>
      <c r="C10" s="12" t="s">
        <v>284</v>
      </c>
      <c r="D10" s="12" t="s">
        <v>238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235</v>
      </c>
    </row>
    <row r="11" spans="2:18">
      <c r="B11" s="145" t="s">
        <v>67</v>
      </c>
    </row>
    <row r="12" spans="2:18">
      <c r="B12" s="225" t="s">
        <v>441</v>
      </c>
      <c r="C12" s="174">
        <v>1000</v>
      </c>
      <c r="D12" s="227" t="s">
        <v>442</v>
      </c>
      <c r="E12" s="228" t="s">
        <v>443</v>
      </c>
      <c r="F12" s="24" t="s">
        <v>58</v>
      </c>
      <c r="G12" s="221" t="s">
        <v>444</v>
      </c>
      <c r="H12" s="229" t="s">
        <v>2</v>
      </c>
      <c r="I12" s="24" t="s">
        <v>445</v>
      </c>
      <c r="J12" s="242">
        <f>(9.0489+(4530000000/500000000))/2</f>
        <v>9.0544499999999992</v>
      </c>
      <c r="M12" s="238"/>
      <c r="N12" s="238"/>
      <c r="O12" s="239"/>
      <c r="P12" s="238"/>
    </row>
    <row r="13" spans="2:18">
      <c r="B13" s="225" t="s">
        <v>446</v>
      </c>
      <c r="C13" s="174">
        <v>20</v>
      </c>
      <c r="D13" s="227" t="s">
        <v>442</v>
      </c>
      <c r="E13" s="228" t="s">
        <v>447</v>
      </c>
      <c r="F13" s="24" t="s">
        <v>58</v>
      </c>
      <c r="G13" s="226" t="s">
        <v>449</v>
      </c>
      <c r="H13" s="229" t="s">
        <v>2</v>
      </c>
      <c r="I13" s="24" t="s">
        <v>448</v>
      </c>
      <c r="J13" s="242" t="s">
        <v>396</v>
      </c>
      <c r="M13" s="238"/>
      <c r="N13" s="238"/>
      <c r="O13" s="239"/>
      <c r="P13" s="238"/>
    </row>
    <row r="14" spans="2:18">
      <c r="B14" s="225" t="s">
        <v>421</v>
      </c>
      <c r="C14" s="174">
        <v>1000</v>
      </c>
      <c r="D14" s="227" t="s">
        <v>422</v>
      </c>
      <c r="E14" s="228" t="s">
        <v>423</v>
      </c>
      <c r="F14" s="24" t="s">
        <v>58</v>
      </c>
      <c r="G14" s="221" t="s">
        <v>359</v>
      </c>
      <c r="H14" s="229" t="s">
        <v>2</v>
      </c>
      <c r="I14" s="24" t="s">
        <v>424</v>
      </c>
      <c r="J14" s="241">
        <v>9.32</v>
      </c>
      <c r="M14" s="240"/>
      <c r="N14" s="238"/>
      <c r="O14" s="239"/>
      <c r="P14" s="238"/>
      <c r="Q14" s="237"/>
      <c r="R14" s="239"/>
    </row>
    <row r="15" spans="2:18">
      <c r="B15" s="225" t="s">
        <v>369</v>
      </c>
      <c r="C15" s="174">
        <v>30</v>
      </c>
      <c r="D15" s="227" t="s">
        <v>100</v>
      </c>
      <c r="E15" s="228" t="s">
        <v>370</v>
      </c>
      <c r="F15" s="24" t="s">
        <v>58</v>
      </c>
      <c r="G15" s="221" t="s">
        <v>371</v>
      </c>
      <c r="H15" s="229" t="s">
        <v>2</v>
      </c>
      <c r="I15" s="24" t="s">
        <v>372</v>
      </c>
      <c r="J15" s="243">
        <v>9.5</v>
      </c>
      <c r="M15" s="240"/>
      <c r="N15" s="238"/>
      <c r="O15" s="239"/>
      <c r="P15" s="238"/>
      <c r="Q15" s="237"/>
      <c r="R15" s="239"/>
    </row>
    <row r="16" spans="2:18" s="152" customFormat="1">
      <c r="B16" s="225" t="s">
        <v>354</v>
      </c>
      <c r="C16" s="174">
        <v>1000</v>
      </c>
      <c r="D16" s="227" t="s">
        <v>355</v>
      </c>
      <c r="E16" s="228" t="s">
        <v>379</v>
      </c>
      <c r="F16" s="24" t="s">
        <v>58</v>
      </c>
      <c r="G16" s="221" t="s">
        <v>359</v>
      </c>
      <c r="H16" s="229" t="s">
        <v>2</v>
      </c>
      <c r="I16" s="24" t="s">
        <v>368</v>
      </c>
      <c r="J16" s="243">
        <v>9.4184999999999999</v>
      </c>
      <c r="K16" s="36"/>
      <c r="M16" s="240"/>
      <c r="N16" s="238"/>
      <c r="O16" s="239"/>
      <c r="P16" s="238"/>
      <c r="Q16" s="237"/>
      <c r="R16" s="239"/>
    </row>
    <row r="17" spans="2:18" s="152" customFormat="1">
      <c r="B17" s="225" t="s">
        <v>392</v>
      </c>
      <c r="C17" s="174">
        <v>15</v>
      </c>
      <c r="D17" s="227" t="s">
        <v>355</v>
      </c>
      <c r="E17" s="228" t="s">
        <v>393</v>
      </c>
      <c r="F17" s="24" t="s">
        <v>58</v>
      </c>
      <c r="G17" s="226" t="s">
        <v>395</v>
      </c>
      <c r="H17" s="229" t="s">
        <v>1</v>
      </c>
      <c r="I17" s="24" t="s">
        <v>394</v>
      </c>
      <c r="J17" s="248" t="s">
        <v>396</v>
      </c>
      <c r="K17" s="36"/>
      <c r="Q17" s="237"/>
      <c r="R17" s="239"/>
    </row>
    <row r="18" spans="2:18">
      <c r="B18" s="152" t="s">
        <v>338</v>
      </c>
      <c r="C18" s="174">
        <v>1500</v>
      </c>
      <c r="D18" s="157" t="s">
        <v>339</v>
      </c>
      <c r="E18" s="157" t="s">
        <v>340</v>
      </c>
      <c r="F18" s="24" t="s">
        <v>58</v>
      </c>
      <c r="G18" s="24" t="s">
        <v>360</v>
      </c>
      <c r="H18" s="142" t="s">
        <v>2</v>
      </c>
      <c r="I18" s="30" t="s">
        <v>341</v>
      </c>
      <c r="J18" s="241">
        <v>9.3118999999999996</v>
      </c>
      <c r="Q18" s="152"/>
      <c r="R18" s="152"/>
    </row>
    <row r="19" spans="2:18">
      <c r="B19" s="152" t="s">
        <v>323</v>
      </c>
      <c r="C19" s="174">
        <v>1000</v>
      </c>
      <c r="D19" s="157" t="s">
        <v>324</v>
      </c>
      <c r="E19" s="157" t="s">
        <v>325</v>
      </c>
      <c r="F19" s="24" t="s">
        <v>58</v>
      </c>
      <c r="G19" s="24" t="s">
        <v>361</v>
      </c>
      <c r="H19" s="142" t="s">
        <v>2</v>
      </c>
      <c r="I19" s="30" t="s">
        <v>326</v>
      </c>
      <c r="J19" s="241">
        <f>9.415</f>
        <v>9.4149999999999991</v>
      </c>
      <c r="Q19" s="237"/>
      <c r="R19" s="247"/>
    </row>
    <row r="20" spans="2:18">
      <c r="B20" s="152" t="s">
        <v>268</v>
      </c>
      <c r="C20" s="174">
        <v>1000</v>
      </c>
      <c r="D20" s="157" t="s">
        <v>272</v>
      </c>
      <c r="E20" s="157" t="s">
        <v>273</v>
      </c>
      <c r="F20" s="24" t="s">
        <v>58</v>
      </c>
      <c r="G20" s="24" t="s">
        <v>362</v>
      </c>
      <c r="H20" s="142" t="s">
        <v>2</v>
      </c>
      <c r="I20" s="30" t="s">
        <v>274</v>
      </c>
      <c r="J20" s="241">
        <v>8.2799999999999994</v>
      </c>
      <c r="N20" s="231"/>
      <c r="Q20" s="232"/>
    </row>
    <row r="21" spans="2:18">
      <c r="B21" s="201" t="s">
        <v>269</v>
      </c>
      <c r="C21" s="199">
        <v>100</v>
      </c>
      <c r="D21" s="202" t="s">
        <v>98</v>
      </c>
      <c r="E21" s="203" t="s">
        <v>270</v>
      </c>
      <c r="F21" s="25" t="s">
        <v>58</v>
      </c>
      <c r="G21" s="204" t="s">
        <v>363</v>
      </c>
      <c r="H21" s="229" t="s">
        <v>1</v>
      </c>
      <c r="I21" s="205" t="s">
        <v>271</v>
      </c>
      <c r="J21" s="244">
        <v>8.01</v>
      </c>
    </row>
    <row r="22" spans="2:18">
      <c r="B22" s="9" t="s">
        <v>260</v>
      </c>
      <c r="C22" s="174">
        <v>1000</v>
      </c>
      <c r="D22" s="144" t="s">
        <v>257</v>
      </c>
      <c r="E22" s="40" t="s">
        <v>236</v>
      </c>
      <c r="F22" s="24" t="s">
        <v>58</v>
      </c>
      <c r="G22" s="24" t="s">
        <v>362</v>
      </c>
      <c r="H22" s="24" t="s">
        <v>2</v>
      </c>
      <c r="I22" s="29" t="s">
        <v>259</v>
      </c>
      <c r="J22" s="245">
        <v>7.61</v>
      </c>
      <c r="N22" s="36"/>
      <c r="O22" s="231"/>
      <c r="Q22" s="231"/>
    </row>
    <row r="23" spans="2:18">
      <c r="B23" s="9" t="s">
        <v>166</v>
      </c>
      <c r="C23" s="174">
        <v>1000</v>
      </c>
      <c r="D23" s="144" t="s">
        <v>239</v>
      </c>
      <c r="E23" s="40" t="s">
        <v>356</v>
      </c>
      <c r="F23" s="24" t="s">
        <v>58</v>
      </c>
      <c r="G23" s="24" t="s">
        <v>364</v>
      </c>
      <c r="H23" s="24" t="s">
        <v>2</v>
      </c>
      <c r="I23" s="29" t="s">
        <v>164</v>
      </c>
      <c r="J23" s="245">
        <v>7.33</v>
      </c>
      <c r="N23" s="36"/>
      <c r="O23" s="231"/>
      <c r="Q23" s="231"/>
    </row>
    <row r="24" spans="2:18" ht="15.75" customHeight="1">
      <c r="B24" s="9" t="s">
        <v>167</v>
      </c>
      <c r="C24" s="174">
        <v>1250</v>
      </c>
      <c r="D24" s="40" t="s">
        <v>240</v>
      </c>
      <c r="E24" s="40" t="s">
        <v>357</v>
      </c>
      <c r="F24" s="24" t="s">
        <v>58</v>
      </c>
      <c r="G24" s="24" t="s">
        <v>365</v>
      </c>
      <c r="H24" s="24" t="s">
        <v>2</v>
      </c>
      <c r="I24" s="25" t="s">
        <v>83</v>
      </c>
      <c r="J24" s="246">
        <v>7.69</v>
      </c>
      <c r="Q24" s="231"/>
    </row>
    <row r="25" spans="2:18">
      <c r="B25" s="9" t="s">
        <v>168</v>
      </c>
      <c r="C25" s="174">
        <v>1000</v>
      </c>
      <c r="D25" s="40" t="s">
        <v>241</v>
      </c>
      <c r="E25" s="40" t="s">
        <v>358</v>
      </c>
      <c r="F25" s="24" t="s">
        <v>58</v>
      </c>
      <c r="G25" s="24" t="s">
        <v>366</v>
      </c>
      <c r="H25" s="24" t="s">
        <v>2</v>
      </c>
      <c r="I25" s="25" t="s">
        <v>77</v>
      </c>
      <c r="J25" s="246">
        <v>7.7</v>
      </c>
      <c r="Q25" s="231"/>
    </row>
    <row r="26" spans="2:18">
      <c r="B26" s="8" t="s">
        <v>169</v>
      </c>
      <c r="C26" s="174">
        <v>1000</v>
      </c>
      <c r="D26" s="40" t="s">
        <v>242</v>
      </c>
      <c r="E26" s="40" t="s">
        <v>101</v>
      </c>
      <c r="F26" s="24" t="s">
        <v>58</v>
      </c>
      <c r="G26" s="24" t="s">
        <v>367</v>
      </c>
      <c r="H26" s="24" t="s">
        <v>2</v>
      </c>
      <c r="I26" s="25" t="s">
        <v>70</v>
      </c>
      <c r="J26" s="246">
        <v>7.93</v>
      </c>
      <c r="O26" s="231"/>
      <c r="Q26" s="231"/>
    </row>
    <row r="27" spans="2:18">
      <c r="B27" s="8"/>
      <c r="C27" s="24"/>
      <c r="D27" s="40"/>
      <c r="E27" s="40"/>
      <c r="F27" s="24"/>
      <c r="G27" s="24"/>
      <c r="H27" s="24"/>
      <c r="I27" s="25"/>
      <c r="J27" s="246"/>
    </row>
    <row r="28" spans="2:18">
      <c r="B28" s="146" t="s">
        <v>86</v>
      </c>
      <c r="C28" s="24"/>
      <c r="D28" s="24"/>
      <c r="E28" s="40"/>
      <c r="F28" s="24"/>
      <c r="G28" s="24"/>
      <c r="H28" s="30"/>
      <c r="I28" s="25"/>
      <c r="J28" s="246"/>
    </row>
    <row r="29" spans="2:18">
      <c r="B29" s="7" t="s">
        <v>264</v>
      </c>
      <c r="C29" s="174">
        <v>1000</v>
      </c>
      <c r="D29" s="40" t="s">
        <v>262</v>
      </c>
      <c r="E29" s="40" t="s">
        <v>263</v>
      </c>
      <c r="F29" s="24" t="s">
        <v>58</v>
      </c>
      <c r="G29" s="24" t="s">
        <v>109</v>
      </c>
      <c r="H29" s="24" t="s">
        <v>71</v>
      </c>
      <c r="I29" s="25" t="s">
        <v>261</v>
      </c>
      <c r="J29" s="246">
        <v>5.88</v>
      </c>
    </row>
    <row r="30" spans="2:18">
      <c r="B30" s="7" t="s">
        <v>265</v>
      </c>
      <c r="C30" s="174">
        <v>1250</v>
      </c>
      <c r="D30" s="40" t="s">
        <v>244</v>
      </c>
      <c r="E30" s="40" t="s">
        <v>176</v>
      </c>
      <c r="F30" s="24" t="s">
        <v>58</v>
      </c>
      <c r="G30" s="24" t="s">
        <v>177</v>
      </c>
      <c r="H30" s="24" t="s">
        <v>71</v>
      </c>
      <c r="I30" s="25" t="s">
        <v>178</v>
      </c>
      <c r="J30" s="246">
        <v>5.74</v>
      </c>
    </row>
    <row r="31" spans="2:18" ht="15.75" customHeight="1">
      <c r="B31" s="9" t="s">
        <v>170</v>
      </c>
      <c r="C31" s="174">
        <v>1250</v>
      </c>
      <c r="D31" s="40" t="s">
        <v>243</v>
      </c>
      <c r="E31" s="40" t="s">
        <v>102</v>
      </c>
      <c r="F31" s="24" t="s">
        <v>58</v>
      </c>
      <c r="G31" s="24" t="s">
        <v>113</v>
      </c>
      <c r="H31" s="24" t="s">
        <v>71</v>
      </c>
      <c r="I31" s="25" t="s">
        <v>95</v>
      </c>
      <c r="J31" s="246">
        <v>5.74</v>
      </c>
    </row>
    <row r="32" spans="2:18">
      <c r="B32" s="8"/>
      <c r="C32" s="24"/>
      <c r="D32" s="40"/>
      <c r="E32" s="40"/>
      <c r="F32" s="24"/>
      <c r="G32" s="24"/>
      <c r="H32" s="24"/>
      <c r="I32" s="25"/>
      <c r="J32" s="246"/>
    </row>
    <row r="33" spans="1:11">
      <c r="B33" s="147" t="s">
        <v>66</v>
      </c>
      <c r="C33" s="24"/>
      <c r="D33" s="24"/>
      <c r="E33" s="40"/>
      <c r="G33" s="24"/>
      <c r="I33" s="25"/>
      <c r="J33" s="246"/>
    </row>
    <row r="34" spans="1:11">
      <c r="B34" s="9" t="s">
        <v>454</v>
      </c>
      <c r="C34" s="24">
        <v>930</v>
      </c>
      <c r="D34" s="144" t="s">
        <v>450</v>
      </c>
      <c r="E34" s="41" t="s">
        <v>451</v>
      </c>
      <c r="F34" s="24" t="s">
        <v>58</v>
      </c>
      <c r="G34" s="24" t="s">
        <v>452</v>
      </c>
      <c r="H34" s="25" t="s">
        <v>2</v>
      </c>
      <c r="I34" s="25" t="s">
        <v>453</v>
      </c>
      <c r="J34" s="246"/>
      <c r="K34"/>
    </row>
    <row r="35" spans="1:11">
      <c r="A35" s="225"/>
      <c r="B35" s="9" t="s">
        <v>387</v>
      </c>
      <c r="C35" s="174">
        <f>7750</f>
        <v>7750</v>
      </c>
      <c r="D35" s="144" t="s">
        <v>100</v>
      </c>
      <c r="E35" s="41" t="s">
        <v>388</v>
      </c>
      <c r="F35" s="24" t="s">
        <v>58</v>
      </c>
      <c r="G35" s="24" t="s">
        <v>389</v>
      </c>
      <c r="H35" s="25" t="s">
        <v>1</v>
      </c>
      <c r="I35" s="25" t="s">
        <v>382</v>
      </c>
      <c r="J35" s="246"/>
      <c r="K35"/>
    </row>
    <row r="36" spans="1:11">
      <c r="A36" s="225"/>
      <c r="B36" s="9" t="s">
        <v>383</v>
      </c>
      <c r="C36" s="174">
        <v>1120</v>
      </c>
      <c r="D36" s="144" t="s">
        <v>355</v>
      </c>
      <c r="E36" s="41" t="s">
        <v>385</v>
      </c>
      <c r="F36" s="24" t="s">
        <v>58</v>
      </c>
      <c r="G36" s="24" t="s">
        <v>386</v>
      </c>
      <c r="H36" s="25" t="s">
        <v>2</v>
      </c>
      <c r="I36" s="25" t="s">
        <v>381</v>
      </c>
      <c r="J36" s="246"/>
      <c r="K36" s="249"/>
    </row>
    <row r="37" spans="1:11">
      <c r="A37" s="225"/>
      <c r="B37" s="9" t="s">
        <v>391</v>
      </c>
      <c r="C37" s="174">
        <f>2100</f>
        <v>2100</v>
      </c>
      <c r="D37" s="144" t="s">
        <v>390</v>
      </c>
      <c r="E37" s="41" t="s">
        <v>388</v>
      </c>
      <c r="F37" s="24" t="s">
        <v>58</v>
      </c>
      <c r="G37" s="226" t="s">
        <v>301</v>
      </c>
      <c r="H37" s="25" t="s">
        <v>2</v>
      </c>
      <c r="I37" s="25" t="s">
        <v>380</v>
      </c>
      <c r="J37" s="246"/>
      <c r="K37"/>
    </row>
    <row r="38" spans="1:11">
      <c r="B38" s="9" t="s">
        <v>316</v>
      </c>
      <c r="C38" s="174">
        <v>3350</v>
      </c>
      <c r="D38" s="144" t="s">
        <v>313</v>
      </c>
      <c r="E38" s="41" t="s">
        <v>314</v>
      </c>
      <c r="F38" s="24" t="s">
        <v>58</v>
      </c>
      <c r="G38" s="141" t="s">
        <v>258</v>
      </c>
      <c r="H38" s="25" t="s">
        <v>2</v>
      </c>
      <c r="I38" s="25" t="s">
        <v>317</v>
      </c>
      <c r="J38" s="246"/>
      <c r="K38" s="249"/>
    </row>
    <row r="39" spans="1:11">
      <c r="B39" s="9" t="s">
        <v>312</v>
      </c>
      <c r="C39" s="174">
        <v>9650</v>
      </c>
      <c r="D39" s="144" t="s">
        <v>313</v>
      </c>
      <c r="E39" s="41" t="s">
        <v>314</v>
      </c>
      <c r="F39" s="24" t="s">
        <v>58</v>
      </c>
      <c r="G39" s="141" t="s">
        <v>61</v>
      </c>
      <c r="H39" s="25" t="s">
        <v>1</v>
      </c>
      <c r="I39" s="25" t="s">
        <v>315</v>
      </c>
      <c r="J39" s="246"/>
      <c r="K39" s="249"/>
    </row>
    <row r="40" spans="1:11">
      <c r="A40" s="225"/>
      <c r="B40" s="9" t="s">
        <v>289</v>
      </c>
      <c r="C40" s="24">
        <v>375</v>
      </c>
      <c r="D40" s="144" t="s">
        <v>300</v>
      </c>
      <c r="E40" s="41" t="s">
        <v>299</v>
      </c>
      <c r="F40" s="24" t="s">
        <v>58</v>
      </c>
      <c r="G40" s="226" t="s">
        <v>301</v>
      </c>
      <c r="H40" s="25" t="s">
        <v>2</v>
      </c>
      <c r="I40" s="25" t="s">
        <v>302</v>
      </c>
      <c r="J40" s="246"/>
    </row>
    <row r="41" spans="1:11" ht="13.5" customHeight="1">
      <c r="B41" s="9" t="s">
        <v>384</v>
      </c>
      <c r="C41" s="174">
        <v>9000</v>
      </c>
      <c r="D41" s="40" t="s">
        <v>246</v>
      </c>
      <c r="E41" s="144" t="s">
        <v>236</v>
      </c>
      <c r="F41" s="24" t="s">
        <v>58</v>
      </c>
      <c r="G41" s="226" t="s">
        <v>61</v>
      </c>
      <c r="H41" s="25" t="s">
        <v>1</v>
      </c>
      <c r="I41" s="25" t="s">
        <v>237</v>
      </c>
      <c r="J41" s="246"/>
      <c r="K41" s="249"/>
    </row>
    <row r="42" spans="1:11" ht="13.5" customHeight="1">
      <c r="B42" s="9" t="s">
        <v>290</v>
      </c>
      <c r="C42" s="174">
        <v>7850</v>
      </c>
      <c r="D42" s="40" t="s">
        <v>247</v>
      </c>
      <c r="E42" s="40" t="s">
        <v>455</v>
      </c>
      <c r="F42" s="24" t="s">
        <v>58</v>
      </c>
      <c r="G42" s="141" t="s">
        <v>61</v>
      </c>
      <c r="H42" s="25" t="s">
        <v>1</v>
      </c>
      <c r="I42" s="25" t="s">
        <v>171</v>
      </c>
      <c r="J42" s="246"/>
    </row>
    <row r="43" spans="1:11" ht="13.5" customHeight="1">
      <c r="A43" s="225"/>
      <c r="B43" s="9" t="s">
        <v>291</v>
      </c>
      <c r="C43" s="174">
        <v>2450</v>
      </c>
      <c r="D43" s="40" t="s">
        <v>239</v>
      </c>
      <c r="E43" s="40" t="s">
        <v>190</v>
      </c>
      <c r="F43" s="24" t="s">
        <v>58</v>
      </c>
      <c r="G43" s="226" t="s">
        <v>172</v>
      </c>
      <c r="H43" s="25" t="s">
        <v>2</v>
      </c>
      <c r="I43" s="25" t="s">
        <v>173</v>
      </c>
      <c r="J43" s="246"/>
    </row>
    <row r="44" spans="1:11">
      <c r="B44" s="9" t="s">
        <v>292</v>
      </c>
      <c r="C44" s="174">
        <v>1650</v>
      </c>
      <c r="D44" s="40" t="s">
        <v>248</v>
      </c>
      <c r="E44" s="40" t="s">
        <v>104</v>
      </c>
      <c r="F44" s="24" t="s">
        <v>58</v>
      </c>
      <c r="G44" s="24" t="s">
        <v>112</v>
      </c>
      <c r="H44" s="24" t="s">
        <v>2</v>
      </c>
      <c r="I44" s="25" t="s">
        <v>79</v>
      </c>
      <c r="J44" s="246"/>
    </row>
    <row r="45" spans="1:11">
      <c r="A45" s="225"/>
      <c r="B45" s="22" t="s">
        <v>293</v>
      </c>
      <c r="C45" s="199">
        <v>5750</v>
      </c>
      <c r="D45" s="41" t="s">
        <v>241</v>
      </c>
      <c r="E45" s="41" t="s">
        <v>105</v>
      </c>
      <c r="F45" s="25" t="s">
        <v>58</v>
      </c>
      <c r="G45" s="25" t="s">
        <v>61</v>
      </c>
      <c r="H45" s="25" t="s">
        <v>1</v>
      </c>
      <c r="I45" s="25" t="s">
        <v>76</v>
      </c>
      <c r="J45" s="246"/>
      <c r="K45" s="200"/>
    </row>
    <row r="46" spans="1:11">
      <c r="B46" s="9" t="s">
        <v>294</v>
      </c>
      <c r="C46" s="174">
        <v>3020</v>
      </c>
      <c r="D46" s="40" t="s">
        <v>249</v>
      </c>
      <c r="E46" s="40" t="s">
        <v>107</v>
      </c>
      <c r="F46" s="24" t="s">
        <v>58</v>
      </c>
      <c r="G46" s="24" t="s">
        <v>60</v>
      </c>
      <c r="H46" s="24" t="s">
        <v>2</v>
      </c>
      <c r="I46" s="25" t="s">
        <v>78</v>
      </c>
      <c r="J46" s="246"/>
    </row>
    <row r="47" spans="1:11">
      <c r="B47" s="9" t="s">
        <v>295</v>
      </c>
      <c r="C47" s="174">
        <v>125</v>
      </c>
      <c r="D47" s="40" t="s">
        <v>249</v>
      </c>
      <c r="E47" s="40" t="s">
        <v>106</v>
      </c>
      <c r="F47" s="24" t="s">
        <v>58</v>
      </c>
      <c r="G47" s="24" t="s">
        <v>61</v>
      </c>
      <c r="H47" s="24" t="s">
        <v>1</v>
      </c>
      <c r="I47" s="25" t="s">
        <v>75</v>
      </c>
      <c r="J47" s="246"/>
    </row>
    <row r="48" spans="1:11">
      <c r="B48" s="9" t="s">
        <v>296</v>
      </c>
      <c r="C48" s="174">
        <v>2300</v>
      </c>
      <c r="D48" s="40" t="s">
        <v>250</v>
      </c>
      <c r="E48" s="39" t="s">
        <v>99</v>
      </c>
      <c r="F48" s="15" t="s">
        <v>58</v>
      </c>
      <c r="G48" s="15" t="s">
        <v>110</v>
      </c>
      <c r="H48" s="24" t="s">
        <v>2</v>
      </c>
      <c r="I48" s="25" t="s">
        <v>74</v>
      </c>
      <c r="J48" s="246"/>
    </row>
    <row r="49" spans="2:11">
      <c r="B49" s="9" t="s">
        <v>297</v>
      </c>
      <c r="C49" s="174">
        <v>200</v>
      </c>
      <c r="D49" s="40" t="s">
        <v>251</v>
      </c>
      <c r="E49" s="39" t="s">
        <v>97</v>
      </c>
      <c r="F49" s="15" t="s">
        <v>58</v>
      </c>
      <c r="G49" s="15" t="s">
        <v>111</v>
      </c>
      <c r="H49" s="24" t="s">
        <v>2</v>
      </c>
      <c r="I49" s="25" t="s">
        <v>73</v>
      </c>
      <c r="J49" s="246"/>
    </row>
    <row r="50" spans="2:11">
      <c r="B50" s="9" t="s">
        <v>298</v>
      </c>
      <c r="C50" s="174">
        <v>1300</v>
      </c>
      <c r="D50" s="40" t="s">
        <v>251</v>
      </c>
      <c r="E50" s="38" t="s">
        <v>97</v>
      </c>
      <c r="F50" s="14" t="s">
        <v>58</v>
      </c>
      <c r="G50" s="29" t="s">
        <v>110</v>
      </c>
      <c r="H50" s="30" t="s">
        <v>2</v>
      </c>
      <c r="I50" s="25" t="s">
        <v>59</v>
      </c>
      <c r="J50" s="246"/>
    </row>
    <row r="51" spans="2:11">
      <c r="B51" s="9"/>
      <c r="C51" s="174"/>
      <c r="D51" s="40"/>
      <c r="E51" s="38"/>
      <c r="F51" s="14"/>
      <c r="G51" s="29"/>
      <c r="H51" s="30"/>
      <c r="I51" s="25"/>
      <c r="J51" s="246"/>
    </row>
    <row r="52" spans="2:11">
      <c r="B52" s="147" t="s">
        <v>80</v>
      </c>
      <c r="C52" s="24"/>
      <c r="D52" s="24"/>
      <c r="I52" s="25"/>
      <c r="J52" s="246"/>
    </row>
    <row r="53" spans="2:11" ht="15.75" thickBot="1">
      <c r="B53" s="22" t="s">
        <v>174</v>
      </c>
      <c r="C53" s="25">
        <v>214</v>
      </c>
      <c r="D53" s="41" t="s">
        <v>245</v>
      </c>
      <c r="E53" s="41" t="s">
        <v>103</v>
      </c>
      <c r="F53" s="24" t="s">
        <v>58</v>
      </c>
      <c r="G53" s="25" t="s">
        <v>108</v>
      </c>
      <c r="H53" s="25" t="s">
        <v>2</v>
      </c>
      <c r="I53" s="25" t="s">
        <v>96</v>
      </c>
      <c r="J53" s="246">
        <v>0.86</v>
      </c>
    </row>
    <row r="54" spans="2:11">
      <c r="B54" s="37"/>
      <c r="C54" s="154"/>
      <c r="D54" s="16"/>
      <c r="E54" s="16"/>
      <c r="F54" s="16"/>
      <c r="G54" s="16"/>
      <c r="H54" s="16"/>
      <c r="I54" s="16"/>
      <c r="J54" s="16"/>
    </row>
    <row r="55" spans="2:11">
      <c r="B55" s="143"/>
      <c r="C55" s="155"/>
      <c r="D55" s="18"/>
      <c r="E55" s="18"/>
      <c r="F55" s="18" t="s">
        <v>281</v>
      </c>
      <c r="G55" s="18"/>
      <c r="H55" s="18"/>
      <c r="I55" s="18"/>
      <c r="J55" s="18"/>
    </row>
    <row r="56" spans="2:11">
      <c r="B56" s="143"/>
      <c r="C56" s="155"/>
      <c r="D56" s="18"/>
      <c r="E56" s="18"/>
      <c r="F56" s="18" t="s">
        <v>282</v>
      </c>
      <c r="G56" s="18"/>
      <c r="H56" s="18"/>
      <c r="I56" s="18"/>
      <c r="J56" s="18"/>
    </row>
    <row r="57" spans="2:11">
      <c r="B57" s="17" t="s">
        <v>62</v>
      </c>
      <c r="C57" s="155"/>
      <c r="D57" s="18"/>
      <c r="E57" s="18"/>
      <c r="F57" s="18" t="s">
        <v>283</v>
      </c>
      <c r="G57" s="18"/>
      <c r="H57" s="18"/>
      <c r="I57" s="18"/>
      <c r="J57" s="18"/>
    </row>
    <row r="58" spans="2:11">
      <c r="B58" s="18" t="s">
        <v>276</v>
      </c>
      <c r="C58" s="18"/>
      <c r="D58" s="18"/>
      <c r="E58" s="18"/>
      <c r="F58" s="18"/>
      <c r="G58" s="18"/>
      <c r="H58" s="18"/>
      <c r="I58" s="36"/>
      <c r="K58"/>
    </row>
    <row r="59" spans="2:11">
      <c r="B59" s="33" t="s">
        <v>277</v>
      </c>
      <c r="C59" s="18"/>
      <c r="D59" s="18"/>
      <c r="E59" s="18"/>
      <c r="F59" s="18" t="s">
        <v>303</v>
      </c>
      <c r="G59" s="18"/>
      <c r="H59" s="18"/>
      <c r="I59" s="36"/>
      <c r="K59"/>
    </row>
    <row r="60" spans="2:11">
      <c r="B60" s="20" t="s">
        <v>278</v>
      </c>
      <c r="C60" s="18"/>
      <c r="D60" s="19"/>
      <c r="E60" s="19"/>
      <c r="F60" s="19"/>
      <c r="G60" s="19"/>
      <c r="H60" s="19"/>
      <c r="I60" s="36"/>
      <c r="K60"/>
    </row>
    <row r="61" spans="2:11">
      <c r="C61" s="155"/>
      <c r="D61" s="18"/>
      <c r="E61" s="18"/>
      <c r="F61" s="19"/>
      <c r="G61" s="19"/>
      <c r="H61" s="19"/>
      <c r="I61" s="19"/>
      <c r="J61" s="19"/>
    </row>
    <row r="62" spans="2:11" ht="15.75" thickBot="1">
      <c r="B62" s="21"/>
      <c r="C62" s="156"/>
      <c r="D62" s="21"/>
      <c r="E62" s="21"/>
      <c r="F62" s="21"/>
      <c r="G62" s="21"/>
      <c r="H62" s="21"/>
      <c r="I62" s="21"/>
      <c r="J62" s="21"/>
    </row>
    <row r="63" spans="2:11" ht="15.75" thickBot="1">
      <c r="B63" s="22"/>
      <c r="C63" s="25"/>
      <c r="D63" s="22"/>
      <c r="E63" s="22"/>
      <c r="F63" s="22"/>
      <c r="G63" s="22"/>
      <c r="H63" s="22"/>
      <c r="I63" s="22"/>
      <c r="J63" s="22"/>
    </row>
    <row r="64" spans="2:11">
      <c r="B64" s="10"/>
      <c r="C64" s="153"/>
      <c r="D64" s="10"/>
      <c r="E64" s="10"/>
      <c r="F64" s="10"/>
      <c r="G64" s="10"/>
      <c r="H64" s="10"/>
      <c r="I64" s="10"/>
      <c r="J64" s="10"/>
    </row>
    <row r="65" spans="2:10" ht="15.75" thickBot="1">
      <c r="B65" s="21"/>
      <c r="C65" s="156"/>
      <c r="D65" s="21"/>
      <c r="E65" s="21"/>
      <c r="F65" s="21"/>
      <c r="G65" s="21"/>
      <c r="H65" s="21"/>
      <c r="I65" s="21"/>
      <c r="J65" s="21"/>
    </row>
    <row r="66" spans="2:10">
      <c r="B66" s="5"/>
      <c r="C66" s="142"/>
      <c r="D66" s="5"/>
      <c r="E66" s="5"/>
      <c r="F66" s="5"/>
      <c r="G66" s="5"/>
      <c r="I66" s="5"/>
      <c r="J66" s="5"/>
    </row>
    <row r="67" spans="2:10">
      <c r="H67"/>
    </row>
    <row r="68" spans="2:10">
      <c r="H68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abSelected="1" zoomScaleNormal="100" workbookViewId="0">
      <selection activeCell="B66" sqref="B66"/>
    </sheetView>
  </sheetViews>
  <sheetFormatPr defaultColWidth="9.140625" defaultRowHeight="15"/>
  <cols>
    <col min="1" max="1" width="5.140625" customWidth="1"/>
    <col min="2" max="2" width="46.42578125" style="129" bestFit="1" customWidth="1"/>
    <col min="3" max="3" width="18.85546875" style="129" customWidth="1"/>
    <col min="4" max="4" width="22.28515625" style="129" customWidth="1"/>
    <col min="5" max="5" width="24.42578125" style="29" customWidth="1"/>
    <col min="6" max="6" width="26.7109375" style="129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51"/>
      <c r="E2" s="51"/>
      <c r="F2" s="52"/>
      <c r="G2" s="2"/>
    </row>
    <row r="3" spans="1:11">
      <c r="B3" s="130"/>
      <c r="C3" s="53"/>
      <c r="D3" s="51"/>
      <c r="E3" s="51"/>
      <c r="F3" s="52"/>
    </row>
    <row r="4" spans="1:11">
      <c r="B4" s="1" t="s">
        <v>51</v>
      </c>
      <c r="C4" s="53"/>
      <c r="D4" s="8" t="s">
        <v>460</v>
      </c>
      <c r="E4" s="54"/>
      <c r="F4" s="53"/>
    </row>
    <row r="5" spans="1:11">
      <c r="B5" s="8"/>
      <c r="C5" s="8"/>
      <c r="D5" s="7"/>
      <c r="E5" s="7"/>
      <c r="F5" s="8"/>
      <c r="G5" s="4"/>
    </row>
    <row r="6" spans="1:11">
      <c r="B6" s="31" t="s">
        <v>440</v>
      </c>
      <c r="C6" s="55"/>
      <c r="E6" s="22"/>
      <c r="F6" s="9"/>
      <c r="G6" s="4"/>
    </row>
    <row r="7" spans="1:11">
      <c r="A7" s="6"/>
      <c r="B7" s="8"/>
      <c r="C7" s="8"/>
      <c r="D7" s="8"/>
      <c r="E7" s="56"/>
      <c r="F7" s="8"/>
      <c r="G7" s="5"/>
    </row>
    <row r="8" spans="1:11">
      <c r="A8" s="6"/>
      <c r="B8" s="8"/>
      <c r="C8" s="53"/>
      <c r="D8" s="7"/>
      <c r="E8" s="57"/>
      <c r="F8" s="8"/>
      <c r="G8" s="5"/>
    </row>
    <row r="9" spans="1:11">
      <c r="A9" s="6"/>
      <c r="B9" s="42" t="s">
        <v>4</v>
      </c>
      <c r="C9" s="43"/>
      <c r="D9" s="44"/>
      <c r="E9" s="56"/>
      <c r="F9" s="131"/>
      <c r="G9" s="5"/>
    </row>
    <row r="10" spans="1:11">
      <c r="A10" s="6"/>
      <c r="B10" s="45" t="s">
        <v>5</v>
      </c>
      <c r="C10" s="46"/>
      <c r="D10" s="179">
        <v>175437852755.98914</v>
      </c>
      <c r="E10" s="56"/>
      <c r="F10" s="8"/>
    </row>
    <row r="11" spans="1:11">
      <c r="A11" s="6"/>
      <c r="B11" s="48" t="s">
        <v>6</v>
      </c>
      <c r="C11" s="18"/>
      <c r="D11" s="233">
        <v>130920</v>
      </c>
      <c r="E11" s="56"/>
      <c r="F11" s="8"/>
      <c r="G11" s="5"/>
    </row>
    <row r="12" spans="1:11">
      <c r="A12" s="6"/>
      <c r="B12" s="48" t="s">
        <v>7</v>
      </c>
      <c r="C12" s="18"/>
      <c r="D12" s="179">
        <v>1340038.5942253983</v>
      </c>
      <c r="E12" s="56"/>
      <c r="F12" s="8"/>
      <c r="G12" s="134"/>
      <c r="K12" s="195"/>
    </row>
    <row r="13" spans="1:11">
      <c r="A13" s="6"/>
      <c r="B13" s="48" t="s">
        <v>8</v>
      </c>
      <c r="C13" s="18"/>
      <c r="D13" s="234">
        <v>0.49688248219278819</v>
      </c>
      <c r="E13" s="56"/>
      <c r="F13" s="8"/>
      <c r="G13" s="134"/>
      <c r="K13" s="195"/>
    </row>
    <row r="14" spans="1:11">
      <c r="A14" s="6"/>
      <c r="B14" s="48" t="s">
        <v>9</v>
      </c>
      <c r="C14" s="18"/>
      <c r="D14" s="234">
        <v>0.59627796949084089</v>
      </c>
      <c r="E14" s="56"/>
      <c r="F14" s="8"/>
      <c r="G14" s="134"/>
    </row>
    <row r="15" spans="1:11">
      <c r="A15" s="6"/>
      <c r="B15" s="48" t="s">
        <v>10</v>
      </c>
      <c r="C15" s="18"/>
      <c r="D15" s="235">
        <v>40.220097157977563</v>
      </c>
      <c r="E15" s="56"/>
      <c r="F15" s="8"/>
      <c r="G15" s="134"/>
    </row>
    <row r="16" spans="1:11">
      <c r="A16" s="6"/>
      <c r="B16" s="48" t="s">
        <v>11</v>
      </c>
      <c r="C16" s="18"/>
      <c r="D16" s="234">
        <v>2.6503819941542387E-2</v>
      </c>
      <c r="E16" s="56"/>
      <c r="F16" s="8"/>
      <c r="G16" s="134"/>
    </row>
    <row r="17" spans="1:12">
      <c r="A17" s="6"/>
      <c r="B17" s="48" t="s">
        <v>252</v>
      </c>
      <c r="C17" s="18"/>
      <c r="D17" s="235">
        <v>257.97762000032372</v>
      </c>
      <c r="E17" s="56"/>
      <c r="F17" s="8"/>
      <c r="G17" s="134"/>
      <c r="K17" s="36"/>
    </row>
    <row r="18" spans="1:12">
      <c r="A18" s="6"/>
      <c r="B18" s="48" t="s">
        <v>253</v>
      </c>
      <c r="C18" s="18"/>
      <c r="D18" s="235">
        <v>42.281273401343007</v>
      </c>
      <c r="E18" s="56"/>
      <c r="F18" s="8"/>
      <c r="G18" s="134"/>
    </row>
    <row r="19" spans="1:12">
      <c r="A19" s="6"/>
      <c r="B19" s="48" t="s">
        <v>114</v>
      </c>
      <c r="C19" s="18"/>
      <c r="D19" s="234">
        <v>0</v>
      </c>
      <c r="E19" s="56"/>
      <c r="F19" s="166"/>
      <c r="G19" s="134"/>
    </row>
    <row r="20" spans="1:12">
      <c r="A20" s="6"/>
      <c r="B20" s="48" t="s">
        <v>115</v>
      </c>
      <c r="C20" s="18"/>
      <c r="D20" s="179">
        <v>201495663305.48999</v>
      </c>
      <c r="E20" s="56"/>
      <c r="F20" s="252"/>
      <c r="G20" s="134"/>
      <c r="L20" s="195"/>
    </row>
    <row r="21" spans="1:12">
      <c r="A21" s="6"/>
      <c r="B21" s="48" t="s">
        <v>116</v>
      </c>
      <c r="C21" s="18"/>
      <c r="D21" s="179">
        <v>184196274342.04999</v>
      </c>
      <c r="E21" s="56"/>
      <c r="F21" s="8"/>
      <c r="G21" s="134"/>
    </row>
    <row r="22" spans="1:12">
      <c r="A22" s="6"/>
      <c r="B22" s="48" t="s">
        <v>117</v>
      </c>
      <c r="C22" s="18"/>
      <c r="D22" s="234">
        <v>0.1203159547367269</v>
      </c>
      <c r="E22" s="56"/>
      <c r="F22" s="8"/>
      <c r="G22" s="134"/>
      <c r="K22" s="194"/>
    </row>
    <row r="23" spans="1:12">
      <c r="A23" s="6"/>
      <c r="B23" s="48" t="s">
        <v>118</v>
      </c>
      <c r="C23" s="18"/>
      <c r="D23" s="234">
        <v>1.11239613619819</v>
      </c>
      <c r="E23" s="56"/>
      <c r="F23" s="8"/>
      <c r="G23" s="134"/>
    </row>
    <row r="24" spans="1:12">
      <c r="A24" s="6"/>
      <c r="B24" s="49" t="s">
        <v>119</v>
      </c>
      <c r="C24" s="50"/>
      <c r="D24" s="236">
        <v>1.0916951994948105</v>
      </c>
      <c r="E24" s="58"/>
      <c r="F24" s="8"/>
      <c r="G24" s="134"/>
    </row>
    <row r="26" spans="1:12">
      <c r="K26" s="36"/>
    </row>
    <row r="27" spans="1:12">
      <c r="A27" s="6"/>
      <c r="B27" s="59" t="s">
        <v>12</v>
      </c>
      <c r="C27" s="60" t="s">
        <v>13</v>
      </c>
      <c r="D27" s="61" t="s">
        <v>14</v>
      </c>
      <c r="E27" s="62" t="s">
        <v>15</v>
      </c>
      <c r="F27" s="63" t="s">
        <v>16</v>
      </c>
      <c r="G27" s="134"/>
      <c r="K27" s="36"/>
    </row>
    <row r="28" spans="1:12">
      <c r="A28" s="6"/>
      <c r="B28" s="64" t="s">
        <v>267</v>
      </c>
      <c r="C28" s="65"/>
      <c r="D28" s="32"/>
      <c r="E28" s="66"/>
      <c r="F28" s="67"/>
      <c r="G28" s="134"/>
      <c r="K28" s="36"/>
    </row>
    <row r="29" spans="1:12">
      <c r="A29" s="6"/>
      <c r="B29" s="64" t="s">
        <v>254</v>
      </c>
      <c r="C29" s="182">
        <v>269</v>
      </c>
      <c r="D29" s="213">
        <v>2.0546898869538651E-3</v>
      </c>
      <c r="E29" s="179">
        <v>429002541.88000005</v>
      </c>
      <c r="F29" s="214">
        <v>2.4453248551593132E-3</v>
      </c>
      <c r="G29" s="134"/>
      <c r="K29" s="36"/>
    </row>
    <row r="30" spans="1:12">
      <c r="A30" s="6"/>
      <c r="B30" s="64" t="s">
        <v>40</v>
      </c>
      <c r="C30" s="182">
        <v>8</v>
      </c>
      <c r="D30" s="213">
        <v>6.1106018942865879E-5</v>
      </c>
      <c r="E30" s="179">
        <v>7824270</v>
      </c>
      <c r="F30" s="214">
        <v>4.4598528066132484E-5</v>
      </c>
      <c r="G30" s="134"/>
      <c r="K30" s="36"/>
    </row>
    <row r="31" spans="1:12">
      <c r="A31" s="6"/>
      <c r="B31" s="64" t="s">
        <v>41</v>
      </c>
      <c r="C31" s="182">
        <v>0</v>
      </c>
      <c r="D31" s="213">
        <v>0</v>
      </c>
      <c r="E31" s="179">
        <v>0</v>
      </c>
      <c r="F31" s="214">
        <v>0</v>
      </c>
      <c r="G31" s="134"/>
      <c r="K31" s="36"/>
    </row>
    <row r="32" spans="1:12">
      <c r="A32" s="6"/>
      <c r="B32" s="64" t="s">
        <v>42</v>
      </c>
      <c r="C32" s="215">
        <v>0</v>
      </c>
      <c r="D32" s="216">
        <v>0</v>
      </c>
      <c r="E32" s="179">
        <v>0</v>
      </c>
      <c r="F32" s="214">
        <v>0</v>
      </c>
      <c r="G32" s="134"/>
      <c r="K32" s="36"/>
    </row>
    <row r="33" spans="1:11">
      <c r="A33" s="6"/>
      <c r="B33" s="73" t="s">
        <v>17</v>
      </c>
      <c r="C33" s="190">
        <v>277</v>
      </c>
      <c r="D33" s="217">
        <v>2.1157959058967306E-3</v>
      </c>
      <c r="E33" s="218">
        <v>436826811.88000005</v>
      </c>
      <c r="F33" s="219">
        <v>2.4899233832254455E-3</v>
      </c>
      <c r="G33" s="134"/>
      <c r="K33" s="36"/>
    </row>
    <row r="34" spans="1:11">
      <c r="A34" s="6"/>
      <c r="B34" s="8" t="s">
        <v>120</v>
      </c>
      <c r="C34" s="148"/>
      <c r="D34" s="149"/>
      <c r="E34" s="150"/>
      <c r="F34" s="151"/>
      <c r="G34" s="134"/>
      <c r="K34" s="36"/>
    </row>
    <row r="35" spans="1:11">
      <c r="A35" s="6"/>
      <c r="B35" s="18"/>
      <c r="C35" s="135"/>
      <c r="D35" s="70"/>
      <c r="E35" s="136"/>
      <c r="F35" s="106"/>
      <c r="G35" s="134"/>
      <c r="K35" s="36"/>
    </row>
    <row r="36" spans="1:11">
      <c r="A36" s="6"/>
      <c r="B36" s="137" t="s">
        <v>18</v>
      </c>
      <c r="C36" s="60" t="s">
        <v>13</v>
      </c>
      <c r="D36" s="61" t="s">
        <v>14</v>
      </c>
      <c r="E36" s="60" t="s">
        <v>15</v>
      </c>
      <c r="F36" s="138" t="s">
        <v>16</v>
      </c>
      <c r="G36" s="134"/>
      <c r="K36" s="36"/>
    </row>
    <row r="37" spans="1:11">
      <c r="A37" s="6"/>
      <c r="B37" s="64" t="s">
        <v>43</v>
      </c>
      <c r="C37" s="78">
        <v>255</v>
      </c>
      <c r="D37" s="70">
        <v>1.9477543538038496E-3</v>
      </c>
      <c r="E37" s="47">
        <v>402747658.88000005</v>
      </c>
      <c r="F37" s="79">
        <v>2.2956713876347359E-3</v>
      </c>
      <c r="G37" s="134"/>
      <c r="K37" s="36"/>
    </row>
    <row r="38" spans="1:11">
      <c r="A38" s="6"/>
      <c r="B38" s="64" t="s">
        <v>44</v>
      </c>
      <c r="C38" s="78">
        <v>8</v>
      </c>
      <c r="D38" s="70">
        <v>6.1106018942865879E-5</v>
      </c>
      <c r="E38" s="47">
        <v>7824270</v>
      </c>
      <c r="F38" s="79">
        <v>4.4598528066132484E-5</v>
      </c>
      <c r="G38" s="134"/>
    </row>
    <row r="39" spans="1:11">
      <c r="A39" s="6"/>
      <c r="B39" s="64" t="s">
        <v>45</v>
      </c>
      <c r="C39" s="78">
        <v>0</v>
      </c>
      <c r="D39" s="70">
        <v>0</v>
      </c>
      <c r="E39" s="47">
        <v>0</v>
      </c>
      <c r="F39" s="79">
        <v>0</v>
      </c>
      <c r="G39" s="134"/>
    </row>
    <row r="40" spans="1:11">
      <c r="A40" s="6"/>
      <c r="B40" s="80" t="s">
        <v>46</v>
      </c>
      <c r="C40" s="81">
        <v>0</v>
      </c>
      <c r="D40" s="72">
        <v>0</v>
      </c>
      <c r="E40" s="82">
        <v>0</v>
      </c>
      <c r="F40" s="83">
        <v>0</v>
      </c>
      <c r="G40" s="134"/>
    </row>
    <row r="41" spans="1:11">
      <c r="A41" s="6"/>
      <c r="B41" s="64" t="s">
        <v>47</v>
      </c>
      <c r="C41" s="78">
        <v>14</v>
      </c>
      <c r="D41" s="70">
        <v>1.0693553315001527E-4</v>
      </c>
      <c r="E41" s="47">
        <v>26254883</v>
      </c>
      <c r="F41" s="79">
        <v>1.4965346752457735E-4</v>
      </c>
      <c r="G41" s="134"/>
    </row>
    <row r="42" spans="1:11">
      <c r="A42" s="6"/>
      <c r="B42" s="64" t="s">
        <v>48</v>
      </c>
      <c r="C42" s="78">
        <v>0</v>
      </c>
      <c r="D42" s="70">
        <v>0</v>
      </c>
      <c r="E42" s="47">
        <v>0</v>
      </c>
      <c r="F42" s="79">
        <v>0</v>
      </c>
      <c r="G42" s="134"/>
    </row>
    <row r="43" spans="1:11">
      <c r="A43" s="6"/>
      <c r="B43" s="64" t="s">
        <v>49</v>
      </c>
      <c r="C43" s="78">
        <v>0</v>
      </c>
      <c r="D43" s="70">
        <v>0</v>
      </c>
      <c r="E43" s="47">
        <v>0</v>
      </c>
      <c r="F43" s="79">
        <v>0</v>
      </c>
      <c r="G43" s="134"/>
    </row>
    <row r="44" spans="1:11">
      <c r="A44" s="6"/>
      <c r="B44" s="80" t="s">
        <v>50</v>
      </c>
      <c r="C44" s="81">
        <v>0</v>
      </c>
      <c r="D44" s="72">
        <v>0</v>
      </c>
      <c r="E44" s="82">
        <v>0</v>
      </c>
      <c r="F44" s="72">
        <v>0</v>
      </c>
    </row>
    <row r="45" spans="1:11">
      <c r="A45" s="6"/>
      <c r="B45" s="73" t="s">
        <v>17</v>
      </c>
      <c r="C45" s="74">
        <v>277</v>
      </c>
      <c r="D45" s="75">
        <v>2.1157959058967306E-3</v>
      </c>
      <c r="E45" s="76">
        <v>436826811.88000005</v>
      </c>
      <c r="F45" s="140">
        <v>2.4899233832254455E-3</v>
      </c>
      <c r="G45" s="134"/>
    </row>
    <row r="46" spans="1:11">
      <c r="A46" s="6"/>
      <c r="B46" s="8" t="s">
        <v>120</v>
      </c>
      <c r="C46" s="8"/>
      <c r="D46" s="56"/>
      <c r="E46" s="56"/>
      <c r="F46" s="8"/>
      <c r="G46" s="134"/>
    </row>
    <row r="48" spans="1:11">
      <c r="A48" s="6"/>
      <c r="B48" s="59" t="s">
        <v>19</v>
      </c>
      <c r="C48" s="60" t="s">
        <v>13</v>
      </c>
      <c r="D48" s="61" t="s">
        <v>14</v>
      </c>
      <c r="E48" s="60" t="s">
        <v>15</v>
      </c>
      <c r="F48" s="63" t="s">
        <v>16</v>
      </c>
    </row>
    <row r="49" spans="1:6">
      <c r="A49" s="6"/>
      <c r="B49" s="45" t="s">
        <v>131</v>
      </c>
      <c r="C49" s="78">
        <v>40225</v>
      </c>
      <c r="D49" s="70">
        <v>0.30724870149709749</v>
      </c>
      <c r="E49" s="47">
        <v>25849061248.150009</v>
      </c>
      <c r="F49" s="70">
        <v>0.14734027373273031</v>
      </c>
    </row>
    <row r="50" spans="1:6">
      <c r="A50" s="6"/>
      <c r="B50" s="48" t="s">
        <v>132</v>
      </c>
      <c r="C50" s="78">
        <v>9237</v>
      </c>
      <c r="D50" s="70">
        <v>7.0554537121906513E-2</v>
      </c>
      <c r="E50" s="47">
        <v>10610877567.340012</v>
      </c>
      <c r="F50" s="70">
        <v>6.0482258535723671E-2</v>
      </c>
    </row>
    <row r="51" spans="1:6">
      <c r="A51" s="6"/>
      <c r="B51" s="48" t="s">
        <v>133</v>
      </c>
      <c r="C51" s="78">
        <v>9756</v>
      </c>
      <c r="D51" s="70">
        <v>7.4518790100824933E-2</v>
      </c>
      <c r="E51" s="47">
        <v>12553805096.880005</v>
      </c>
      <c r="F51" s="70">
        <v>7.1556992403119662E-2</v>
      </c>
    </row>
    <row r="52" spans="1:6">
      <c r="A52" s="6"/>
      <c r="B52" s="48" t="s">
        <v>134</v>
      </c>
      <c r="C52" s="78">
        <v>10527</v>
      </c>
      <c r="D52" s="70">
        <v>8.0407882676443623E-2</v>
      </c>
      <c r="E52" s="47">
        <v>14891561916.429995</v>
      </c>
      <c r="F52" s="70">
        <v>8.4882262764251398E-2</v>
      </c>
    </row>
    <row r="53" spans="1:6">
      <c r="A53" s="6"/>
      <c r="B53" s="48" t="s">
        <v>135</v>
      </c>
      <c r="C53" s="78">
        <v>11731</v>
      </c>
      <c r="D53" s="70">
        <v>8.9604338527344937E-2</v>
      </c>
      <c r="E53" s="47">
        <v>18320511871.580025</v>
      </c>
      <c r="F53" s="70">
        <v>0.10442736036596013</v>
      </c>
    </row>
    <row r="54" spans="1:6">
      <c r="A54" s="6"/>
      <c r="B54" s="48" t="s">
        <v>136</v>
      </c>
      <c r="C54" s="78">
        <v>12280</v>
      </c>
      <c r="D54" s="70">
        <v>9.3797739077299117E-2</v>
      </c>
      <c r="E54" s="47">
        <v>20757962088.680004</v>
      </c>
      <c r="F54" s="70">
        <v>0.11832088550212409</v>
      </c>
    </row>
    <row r="55" spans="1:6">
      <c r="A55" s="6"/>
      <c r="B55" s="48" t="s">
        <v>137</v>
      </c>
      <c r="C55" s="78">
        <v>11924</v>
      </c>
      <c r="D55" s="70">
        <v>9.1078521234341583E-2</v>
      </c>
      <c r="E55" s="47">
        <v>21707960113.689991</v>
      </c>
      <c r="F55" s="70">
        <v>0.12373589720049059</v>
      </c>
    </row>
    <row r="56" spans="1:6">
      <c r="A56" s="6"/>
      <c r="B56" s="48" t="s">
        <v>138</v>
      </c>
      <c r="C56" s="78">
        <v>8890</v>
      </c>
      <c r="D56" s="70">
        <v>6.79040635502597E-2</v>
      </c>
      <c r="E56" s="47">
        <v>17082826063.810003</v>
      </c>
      <c r="F56" s="70">
        <v>9.7372521354156485E-2</v>
      </c>
    </row>
    <row r="57" spans="1:6">
      <c r="A57" s="6"/>
      <c r="B57" s="48" t="s">
        <v>139</v>
      </c>
      <c r="C57" s="78">
        <v>7020</v>
      </c>
      <c r="D57" s="70">
        <v>5.3620531622364805E-2</v>
      </c>
      <c r="E57" s="47">
        <v>13847551254.08</v>
      </c>
      <c r="F57" s="70">
        <v>7.893137676131981E-2</v>
      </c>
    </row>
    <row r="58" spans="1:6">
      <c r="A58" s="6"/>
      <c r="B58" s="48" t="s">
        <v>140</v>
      </c>
      <c r="C58" s="78">
        <v>5722</v>
      </c>
      <c r="D58" s="70">
        <v>4.3706080048884814E-2</v>
      </c>
      <c r="E58" s="47">
        <v>11938735432.080002</v>
      </c>
      <c r="F58" s="70">
        <v>6.8051080451179149E-2</v>
      </c>
    </row>
    <row r="59" spans="1:6">
      <c r="A59" s="6"/>
      <c r="B59" s="48" t="s">
        <v>141</v>
      </c>
      <c r="C59" s="78">
        <v>1900</v>
      </c>
      <c r="D59" s="70">
        <v>1.4512679498930644E-2</v>
      </c>
      <c r="E59" s="47">
        <v>4185030588.1599994</v>
      </c>
      <c r="F59" s="70">
        <v>2.3854775479843576E-2</v>
      </c>
    </row>
    <row r="60" spans="1:6">
      <c r="A60" s="6"/>
      <c r="B60" s="48" t="s">
        <v>142</v>
      </c>
      <c r="C60" s="78">
        <v>878</v>
      </c>
      <c r="D60" s="70">
        <v>6.7063855789795297E-3</v>
      </c>
      <c r="E60" s="47">
        <v>1916841589.6299999</v>
      </c>
      <c r="F60" s="70">
        <v>1.0926043379566798E-2</v>
      </c>
    </row>
    <row r="61" spans="1:6">
      <c r="A61" s="6"/>
      <c r="B61" s="48" t="s">
        <v>143</v>
      </c>
      <c r="C61" s="78">
        <v>389</v>
      </c>
      <c r="D61" s="70">
        <v>2.971280171096853E-3</v>
      </c>
      <c r="E61" s="47">
        <v>842498605.94000006</v>
      </c>
      <c r="F61" s="70">
        <v>4.8022624120451348E-3</v>
      </c>
    </row>
    <row r="62" spans="1:6">
      <c r="A62" s="6"/>
      <c r="B62" s="48" t="s">
        <v>121</v>
      </c>
      <c r="C62" s="71">
        <v>441</v>
      </c>
      <c r="D62" s="72">
        <v>3.368469294225481E-3</v>
      </c>
      <c r="E62" s="82">
        <v>932629319.54000008</v>
      </c>
      <c r="F62" s="83">
        <v>5.3160096574891352E-3</v>
      </c>
    </row>
    <row r="63" spans="1:6">
      <c r="A63" s="6"/>
      <c r="B63" s="84" t="s">
        <v>17</v>
      </c>
      <c r="C63" s="85">
        <v>130920</v>
      </c>
      <c r="D63" s="86">
        <v>1</v>
      </c>
      <c r="E63" s="87">
        <v>175437852755.99005</v>
      </c>
      <c r="F63" s="88">
        <v>1</v>
      </c>
    </row>
    <row r="64" spans="1:6">
      <c r="A64" s="6"/>
      <c r="B64" s="8"/>
      <c r="C64" s="8"/>
      <c r="D64" s="56"/>
      <c r="E64" s="56"/>
      <c r="F64" s="8"/>
    </row>
    <row r="65" spans="1:6">
      <c r="A65" s="6"/>
      <c r="B65" s="8"/>
      <c r="C65" s="7"/>
      <c r="D65" s="8"/>
      <c r="E65" s="89"/>
      <c r="F65" s="56"/>
    </row>
    <row r="66" spans="1:6">
      <c r="A66" s="6"/>
      <c r="B66" s="59" t="s">
        <v>20</v>
      </c>
      <c r="C66" s="60" t="s">
        <v>13</v>
      </c>
      <c r="D66" s="61" t="s">
        <v>14</v>
      </c>
      <c r="E66" s="60" t="s">
        <v>15</v>
      </c>
      <c r="F66" s="61" t="s">
        <v>16</v>
      </c>
    </row>
    <row r="67" spans="1:6">
      <c r="A67" s="6"/>
      <c r="B67" s="45" t="s">
        <v>131</v>
      </c>
      <c r="C67" s="78">
        <v>19944</v>
      </c>
      <c r="D67" s="70">
        <v>0.15233730522456462</v>
      </c>
      <c r="E67" s="47">
        <v>9779543026.4899826</v>
      </c>
      <c r="F67" s="70">
        <v>5.5743631564460501E-2</v>
      </c>
    </row>
    <row r="68" spans="1:6">
      <c r="A68" s="6"/>
      <c r="B68" s="48" t="s">
        <v>132</v>
      </c>
      <c r="C68" s="78">
        <v>5925</v>
      </c>
      <c r="D68" s="70">
        <v>4.525664527956004E-2</v>
      </c>
      <c r="E68" s="47">
        <v>4705388666.3400021</v>
      </c>
      <c r="F68" s="70">
        <v>2.6820829099433577E-2</v>
      </c>
    </row>
    <row r="69" spans="1:6">
      <c r="A69" s="6"/>
      <c r="B69" s="48" t="s">
        <v>133</v>
      </c>
      <c r="C69" s="78">
        <v>6613</v>
      </c>
      <c r="D69" s="70">
        <v>5.05117629086465E-2</v>
      </c>
      <c r="E69" s="47">
        <v>6151778725.6699867</v>
      </c>
      <c r="F69" s="70">
        <v>3.5065287388271131E-2</v>
      </c>
    </row>
    <row r="70" spans="1:6">
      <c r="A70" s="6"/>
      <c r="B70" s="48" t="s">
        <v>134</v>
      </c>
      <c r="C70" s="78">
        <v>6706</v>
      </c>
      <c r="D70" s="70">
        <v>5.1222120378857317E-2</v>
      </c>
      <c r="E70" s="47">
        <v>7267375647.4200048</v>
      </c>
      <c r="F70" s="70">
        <v>4.1424216799597548E-2</v>
      </c>
    </row>
    <row r="71" spans="1:6">
      <c r="A71" s="6"/>
      <c r="B71" s="48" t="s">
        <v>135</v>
      </c>
      <c r="C71" s="78">
        <v>7919</v>
      </c>
      <c r="D71" s="70">
        <v>6.0487320501069357E-2</v>
      </c>
      <c r="E71" s="47">
        <v>9442572956.9599724</v>
      </c>
      <c r="F71" s="70">
        <v>5.3822894025574358E-2</v>
      </c>
    </row>
    <row r="72" spans="1:6">
      <c r="A72" s="6"/>
      <c r="B72" s="48" t="s">
        <v>136</v>
      </c>
      <c r="C72" s="78">
        <v>8350</v>
      </c>
      <c r="D72" s="70">
        <v>6.3779407271616254E-2</v>
      </c>
      <c r="E72" s="47">
        <v>11042242396.280005</v>
      </c>
      <c r="F72" s="70">
        <v>6.2941048484207368E-2</v>
      </c>
    </row>
    <row r="73" spans="1:6">
      <c r="A73" s="6"/>
      <c r="B73" s="48" t="s">
        <v>137</v>
      </c>
      <c r="C73" s="78">
        <v>20093</v>
      </c>
      <c r="D73" s="70">
        <v>0.15347540482737548</v>
      </c>
      <c r="E73" s="47">
        <v>31371754923.890064</v>
      </c>
      <c r="F73" s="70">
        <v>0.17881976113515172</v>
      </c>
    </row>
    <row r="74" spans="1:6">
      <c r="A74" s="6"/>
      <c r="B74" s="48" t="s">
        <v>138</v>
      </c>
      <c r="C74" s="78">
        <v>8759</v>
      </c>
      <c r="D74" s="70">
        <v>6.6903452490070278E-2</v>
      </c>
      <c r="E74" s="47">
        <v>13358200299.570004</v>
      </c>
      <c r="F74" s="70">
        <v>7.6142064495906839E-2</v>
      </c>
    </row>
    <row r="75" spans="1:6">
      <c r="A75" s="6"/>
      <c r="B75" s="48" t="s">
        <v>139</v>
      </c>
      <c r="C75" s="78">
        <v>29266</v>
      </c>
      <c r="D75" s="70">
        <v>0.22354109379773907</v>
      </c>
      <c r="E75" s="47">
        <v>52186914249.430031</v>
      </c>
      <c r="F75" s="70">
        <v>0.29746667226949502</v>
      </c>
    </row>
    <row r="76" spans="1:6">
      <c r="A76" s="6"/>
      <c r="B76" s="48" t="s">
        <v>140</v>
      </c>
      <c r="C76" s="78">
        <v>17345</v>
      </c>
      <c r="D76" s="70">
        <v>0.13248548732050108</v>
      </c>
      <c r="E76" s="47">
        <v>30132081863.940041</v>
      </c>
      <c r="F76" s="70">
        <v>0.17175359473790197</v>
      </c>
    </row>
    <row r="77" spans="1:6">
      <c r="A77" s="6"/>
      <c r="B77" s="48" t="s">
        <v>141</v>
      </c>
      <c r="C77" s="78">
        <v>0</v>
      </c>
      <c r="D77" s="70">
        <v>0</v>
      </c>
      <c r="E77" s="47">
        <v>0</v>
      </c>
      <c r="F77" s="70">
        <v>0</v>
      </c>
    </row>
    <row r="78" spans="1:6">
      <c r="A78" s="6"/>
      <c r="B78" s="48" t="s">
        <v>142</v>
      </c>
      <c r="C78" s="78">
        <v>0</v>
      </c>
      <c r="D78" s="70">
        <v>0</v>
      </c>
      <c r="E78" s="47">
        <v>0</v>
      </c>
      <c r="F78" s="70">
        <v>0</v>
      </c>
    </row>
    <row r="79" spans="1:6">
      <c r="A79" s="6"/>
      <c r="B79" s="48" t="s">
        <v>143</v>
      </c>
      <c r="C79" s="78">
        <v>0</v>
      </c>
      <c r="D79" s="70">
        <v>0</v>
      </c>
      <c r="E79" s="47">
        <v>0</v>
      </c>
      <c r="F79" s="70">
        <v>0</v>
      </c>
    </row>
    <row r="80" spans="1:6">
      <c r="A80" s="6"/>
      <c r="B80" s="48" t="s">
        <v>121</v>
      </c>
      <c r="C80" s="71">
        <v>0</v>
      </c>
      <c r="D80" s="72">
        <v>0</v>
      </c>
      <c r="E80" s="82">
        <v>0</v>
      </c>
      <c r="F80" s="72">
        <v>0</v>
      </c>
    </row>
    <row r="81" spans="1:6">
      <c r="A81" s="6"/>
      <c r="B81" s="84" t="s">
        <v>17</v>
      </c>
      <c r="C81" s="74">
        <v>130920</v>
      </c>
      <c r="D81" s="86">
        <v>1</v>
      </c>
      <c r="E81" s="87">
        <v>175437852755.99008</v>
      </c>
      <c r="F81" s="88">
        <v>1</v>
      </c>
    </row>
    <row r="82" spans="1:6">
      <c r="A82" s="6"/>
    </row>
    <row r="83" spans="1:6">
      <c r="A83" s="6"/>
    </row>
    <row r="84" spans="1:6">
      <c r="A84" s="6"/>
      <c r="B84" s="59" t="s">
        <v>21</v>
      </c>
      <c r="C84" s="60" t="s">
        <v>13</v>
      </c>
      <c r="D84" s="61" t="s">
        <v>14</v>
      </c>
      <c r="E84" s="60" t="s">
        <v>15</v>
      </c>
      <c r="F84" s="63" t="s">
        <v>16</v>
      </c>
    </row>
    <row r="85" spans="1:6">
      <c r="A85" s="6"/>
      <c r="B85" s="90" t="s">
        <v>144</v>
      </c>
      <c r="C85" s="91">
        <v>10461</v>
      </c>
      <c r="D85" s="69">
        <v>7.9903758020164986E-2</v>
      </c>
      <c r="E85" s="47">
        <v>19383362107.220013</v>
      </c>
      <c r="F85" s="67">
        <v>0.1104856323918853</v>
      </c>
    </row>
    <row r="86" spans="1:6">
      <c r="A86" s="6"/>
      <c r="B86" s="64" t="s">
        <v>145</v>
      </c>
      <c r="C86" s="68">
        <v>314</v>
      </c>
      <c r="D86" s="69">
        <v>2.3984112435074855E-3</v>
      </c>
      <c r="E86" s="47">
        <v>444759150.17000002</v>
      </c>
      <c r="F86" s="70">
        <v>2.5351379031559344E-3</v>
      </c>
    </row>
    <row r="87" spans="1:6">
      <c r="A87" s="6"/>
      <c r="B87" s="64" t="s">
        <v>146</v>
      </c>
      <c r="C87" s="68">
        <v>8623</v>
      </c>
      <c r="D87" s="69">
        <v>6.586465016804155E-2</v>
      </c>
      <c r="E87" s="47">
        <v>10499488655.100012</v>
      </c>
      <c r="F87" s="70">
        <v>5.9847339044347296E-2</v>
      </c>
    </row>
    <row r="88" spans="1:6">
      <c r="A88" s="6"/>
      <c r="B88" s="64" t="s">
        <v>147</v>
      </c>
      <c r="C88" s="68">
        <v>3881</v>
      </c>
      <c r="D88" s="69">
        <v>2.9644057439657805E-2</v>
      </c>
      <c r="E88" s="47">
        <v>4207188447.559998</v>
      </c>
      <c r="F88" s="70">
        <v>2.3981075813847428E-2</v>
      </c>
    </row>
    <row r="89" spans="1:6">
      <c r="A89" s="6"/>
      <c r="B89" s="64" t="s">
        <v>148</v>
      </c>
      <c r="C89" s="68">
        <v>14502</v>
      </c>
      <c r="D89" s="69">
        <v>0.11076993583868011</v>
      </c>
      <c r="E89" s="47">
        <v>13169048221.709984</v>
      </c>
      <c r="F89" s="70">
        <v>7.5063893081422542E-2</v>
      </c>
    </row>
    <row r="90" spans="1:6">
      <c r="A90" s="6"/>
      <c r="B90" s="64" t="s">
        <v>149</v>
      </c>
      <c r="C90" s="68">
        <v>1916</v>
      </c>
      <c r="D90" s="69">
        <v>1.4634891536816377E-2</v>
      </c>
      <c r="E90" s="47">
        <v>3283357888.7899995</v>
      </c>
      <c r="F90" s="70">
        <v>1.8715219305361085E-2</v>
      </c>
    </row>
    <row r="91" spans="1:6">
      <c r="A91" s="6"/>
      <c r="B91" s="64" t="s">
        <v>150</v>
      </c>
      <c r="C91" s="68">
        <v>8063</v>
      </c>
      <c r="D91" s="69">
        <v>6.1587228842040938E-2</v>
      </c>
      <c r="E91" s="47">
        <v>10387586912.53001</v>
      </c>
      <c r="F91" s="70">
        <v>5.9209496407697827E-2</v>
      </c>
    </row>
    <row r="92" spans="1:6">
      <c r="A92" s="6"/>
      <c r="B92" s="64" t="s">
        <v>151</v>
      </c>
      <c r="C92" s="68">
        <v>7751</v>
      </c>
      <c r="D92" s="69">
        <v>5.920409410326917E-2</v>
      </c>
      <c r="E92" s="47">
        <v>7766444484.930006</v>
      </c>
      <c r="F92" s="70">
        <v>4.4268921232934071E-2</v>
      </c>
    </row>
    <row r="93" spans="1:6">
      <c r="A93" s="6"/>
      <c r="B93" s="64" t="s">
        <v>152</v>
      </c>
      <c r="C93" s="68">
        <v>8904</v>
      </c>
      <c r="D93" s="69">
        <v>6.8010999083409712E-2</v>
      </c>
      <c r="E93" s="47">
        <v>10087163227.50001</v>
      </c>
      <c r="F93" s="70">
        <v>5.7497074143570776E-2</v>
      </c>
    </row>
    <row r="94" spans="1:6">
      <c r="A94" s="6"/>
      <c r="B94" s="64" t="s">
        <v>153</v>
      </c>
      <c r="C94" s="68">
        <v>4995</v>
      </c>
      <c r="D94" s="69">
        <v>3.8153070577451882E-2</v>
      </c>
      <c r="E94" s="47">
        <v>5321971338.4799957</v>
      </c>
      <c r="F94" s="70">
        <v>3.033536522977244E-2</v>
      </c>
    </row>
    <row r="95" spans="1:6">
      <c r="A95" s="6"/>
      <c r="B95" s="64" t="s">
        <v>154</v>
      </c>
      <c r="C95" s="68">
        <v>11221</v>
      </c>
      <c r="D95" s="69">
        <v>8.5708829819737251E-2</v>
      </c>
      <c r="E95" s="47">
        <v>19373019858.189987</v>
      </c>
      <c r="F95" s="70">
        <v>0.11042668132250343</v>
      </c>
    </row>
    <row r="96" spans="1:6">
      <c r="A96" s="6"/>
      <c r="B96" s="64" t="s">
        <v>155</v>
      </c>
      <c r="C96" s="68">
        <v>11313</v>
      </c>
      <c r="D96" s="69">
        <v>8.6411549037580207E-2</v>
      </c>
      <c r="E96" s="47">
        <v>20017571857.21003</v>
      </c>
      <c r="F96" s="70">
        <v>0.11410064329191107</v>
      </c>
    </row>
    <row r="97" spans="1:6">
      <c r="A97" s="6"/>
      <c r="B97" s="64" t="s">
        <v>156</v>
      </c>
      <c r="C97" s="68">
        <v>278</v>
      </c>
      <c r="D97" s="69">
        <v>2.1234341582645889E-3</v>
      </c>
      <c r="E97" s="47">
        <v>365933058.25000006</v>
      </c>
      <c r="F97" s="70">
        <v>2.0858272744534944E-3</v>
      </c>
    </row>
    <row r="98" spans="1:6">
      <c r="A98" s="6"/>
      <c r="B98" s="64" t="s">
        <v>157</v>
      </c>
      <c r="C98" s="68">
        <v>30</v>
      </c>
      <c r="D98" s="69">
        <v>2.2914757103574703E-4</v>
      </c>
      <c r="E98" s="47">
        <v>43753084.359999999</v>
      </c>
      <c r="F98" s="70">
        <v>2.4939363810416981E-4</v>
      </c>
    </row>
    <row r="99" spans="1:6">
      <c r="A99" s="6"/>
      <c r="B99" s="64" t="s">
        <v>158</v>
      </c>
      <c r="C99" s="68">
        <v>12500</v>
      </c>
      <c r="D99" s="69">
        <v>9.5478154598227921E-2</v>
      </c>
      <c r="E99" s="47">
        <v>18945902158.259975</v>
      </c>
      <c r="F99" s="70">
        <v>0.1079921001120045</v>
      </c>
    </row>
    <row r="100" spans="1:6">
      <c r="A100" s="6"/>
      <c r="B100" s="64" t="s">
        <v>159</v>
      </c>
      <c r="C100" s="68">
        <v>6205</v>
      </c>
      <c r="D100" s="69">
        <v>4.7395355942560342E-2</v>
      </c>
      <c r="E100" s="47">
        <v>6498848438.2599983</v>
      </c>
      <c r="F100" s="70">
        <v>3.7043593136647686E-2</v>
      </c>
    </row>
    <row r="101" spans="1:6">
      <c r="A101" s="6"/>
      <c r="B101" s="64" t="s">
        <v>160</v>
      </c>
      <c r="C101" s="68">
        <v>7969</v>
      </c>
      <c r="D101" s="69">
        <v>6.0869233119462268E-2</v>
      </c>
      <c r="E101" s="47">
        <v>9944300922.179985</v>
      </c>
      <c r="F101" s="70">
        <v>5.6682755551113274E-2</v>
      </c>
    </row>
    <row r="102" spans="1:6">
      <c r="A102" s="6"/>
      <c r="B102" s="64" t="s">
        <v>161</v>
      </c>
      <c r="C102" s="68">
        <v>1246</v>
      </c>
      <c r="D102" s="69">
        <v>9.5172624503513589E-3</v>
      </c>
      <c r="E102" s="47">
        <v>1753318427.9299989</v>
      </c>
      <c r="F102" s="70">
        <v>9.9939574064932535E-3</v>
      </c>
    </row>
    <row r="103" spans="1:6">
      <c r="A103" s="6"/>
      <c r="B103" s="48" t="s">
        <v>162</v>
      </c>
      <c r="C103" s="68">
        <v>5937</v>
      </c>
      <c r="D103" s="69">
        <v>4.5348304307974333E-2</v>
      </c>
      <c r="E103" s="47">
        <v>7334301939.6199961</v>
      </c>
      <c r="F103" s="70">
        <v>4.180569828234848E-2</v>
      </c>
    </row>
    <row r="104" spans="1:6">
      <c r="A104" s="6"/>
      <c r="B104" s="49" t="s">
        <v>163</v>
      </c>
      <c r="C104" s="81">
        <v>4811</v>
      </c>
      <c r="D104" s="72">
        <v>3.6747632141765962E-2</v>
      </c>
      <c r="E104" s="82">
        <v>6610532577.7399998</v>
      </c>
      <c r="F104" s="83">
        <v>3.7680195430425979E-2</v>
      </c>
    </row>
    <row r="105" spans="1:6">
      <c r="A105" s="6"/>
      <c r="B105" s="92" t="s">
        <v>17</v>
      </c>
      <c r="C105" s="74">
        <v>130920</v>
      </c>
      <c r="D105" s="86">
        <v>1</v>
      </c>
      <c r="E105" s="87">
        <v>175437852755.98999</v>
      </c>
      <c r="F105" s="88">
        <v>1</v>
      </c>
    </row>
    <row r="106" spans="1:6">
      <c r="A106" s="6"/>
      <c r="B106" s="93"/>
      <c r="C106" s="8"/>
      <c r="D106" s="94"/>
      <c r="E106" s="95"/>
      <c r="F106" s="8"/>
    </row>
    <row r="107" spans="1:6">
      <c r="A107" s="6"/>
      <c r="B107" s="96"/>
      <c r="C107" s="7"/>
      <c r="D107" s="97"/>
      <c r="E107" s="98"/>
      <c r="F107" s="8"/>
    </row>
    <row r="108" spans="1:6">
      <c r="A108" s="6"/>
      <c r="B108" s="59" t="s">
        <v>22</v>
      </c>
      <c r="C108" s="60" t="s">
        <v>13</v>
      </c>
      <c r="D108" s="61" t="s">
        <v>14</v>
      </c>
      <c r="E108" s="60" t="s">
        <v>15</v>
      </c>
      <c r="F108" s="77" t="s">
        <v>16</v>
      </c>
    </row>
    <row r="109" spans="1:6">
      <c r="A109" s="6"/>
      <c r="B109" s="48" t="s">
        <v>23</v>
      </c>
      <c r="C109" s="65">
        <v>130920</v>
      </c>
      <c r="D109" s="67">
        <v>1</v>
      </c>
      <c r="E109" s="99">
        <v>175437852755.98999</v>
      </c>
      <c r="F109" s="100">
        <v>1</v>
      </c>
    </row>
    <row r="110" spans="1:6">
      <c r="A110" s="6"/>
      <c r="B110" s="48" t="s">
        <v>24</v>
      </c>
      <c r="C110" s="81"/>
      <c r="D110" s="72"/>
      <c r="E110" s="82"/>
      <c r="F110" s="83"/>
    </row>
    <row r="111" spans="1:6">
      <c r="A111" s="6"/>
      <c r="B111" s="84" t="s">
        <v>25</v>
      </c>
      <c r="C111" s="74">
        <v>130920</v>
      </c>
      <c r="D111" s="86">
        <v>1</v>
      </c>
      <c r="E111" s="87">
        <v>175437852755.98999</v>
      </c>
      <c r="F111" s="88">
        <v>1</v>
      </c>
    </row>
    <row r="112" spans="1:6">
      <c r="A112" s="6"/>
      <c r="B112" s="101"/>
      <c r="C112" s="102"/>
      <c r="D112" s="103"/>
      <c r="E112" s="104"/>
      <c r="F112" s="8"/>
    </row>
    <row r="113" spans="1:6">
      <c r="A113" s="6"/>
      <c r="B113" s="8"/>
      <c r="C113" s="8"/>
      <c r="D113" s="8"/>
      <c r="E113" s="56"/>
      <c r="F113" s="8"/>
    </row>
    <row r="114" spans="1:6">
      <c r="A114" s="6"/>
      <c r="B114" s="105" t="s">
        <v>26</v>
      </c>
      <c r="C114" s="60" t="s">
        <v>13</v>
      </c>
      <c r="D114" s="61" t="s">
        <v>14</v>
      </c>
      <c r="E114" s="60" t="s">
        <v>15</v>
      </c>
      <c r="F114" s="63" t="s">
        <v>16</v>
      </c>
    </row>
    <row r="115" spans="1:6">
      <c r="A115" s="6"/>
      <c r="B115" s="45" t="s">
        <v>191</v>
      </c>
      <c r="C115" s="91">
        <v>26983</v>
      </c>
      <c r="D115" s="106">
        <v>0.20610296364191874</v>
      </c>
      <c r="E115" s="66">
        <v>32731528753.919994</v>
      </c>
      <c r="F115" s="67">
        <v>0.18657050482397897</v>
      </c>
    </row>
    <row r="116" spans="1:6">
      <c r="A116" s="6"/>
      <c r="B116" s="48" t="s">
        <v>192</v>
      </c>
      <c r="C116" s="68">
        <v>76957</v>
      </c>
      <c r="D116" s="106">
        <v>0.58781698747326616</v>
      </c>
      <c r="E116" s="107">
        <v>104798235682.22023</v>
      </c>
      <c r="F116" s="70">
        <v>0.5973524757395432</v>
      </c>
    </row>
    <row r="117" spans="1:6">
      <c r="A117" s="6"/>
      <c r="B117" s="48" t="s">
        <v>193</v>
      </c>
      <c r="C117" s="68">
        <v>1412</v>
      </c>
      <c r="D117" s="106">
        <v>1.0785212343415826E-2</v>
      </c>
      <c r="E117" s="107">
        <v>1183733441.0599999</v>
      </c>
      <c r="F117" s="70">
        <v>6.7473092178482663E-3</v>
      </c>
    </row>
    <row r="118" spans="1:6">
      <c r="A118" s="6"/>
      <c r="B118" s="48" t="s">
        <v>194</v>
      </c>
      <c r="C118" s="68">
        <v>5153</v>
      </c>
      <c r="D118" s="106">
        <v>3.9359914451573483E-2</v>
      </c>
      <c r="E118" s="107">
        <v>6612096401.8500032</v>
      </c>
      <c r="F118" s="70">
        <v>3.7689109265641278E-2</v>
      </c>
    </row>
    <row r="119" spans="1:6">
      <c r="A119" s="6"/>
      <c r="B119" s="48" t="s">
        <v>195</v>
      </c>
      <c r="C119" s="68">
        <v>20415</v>
      </c>
      <c r="D119" s="106">
        <v>0.15593492208982584</v>
      </c>
      <c r="E119" s="108">
        <v>30112258476.940022</v>
      </c>
      <c r="F119" s="70">
        <v>0.17164060095298816</v>
      </c>
    </row>
    <row r="120" spans="1:6">
      <c r="A120" s="6"/>
      <c r="B120" s="84" t="s">
        <v>17</v>
      </c>
      <c r="C120" s="109">
        <v>130920</v>
      </c>
      <c r="D120" s="110">
        <v>1</v>
      </c>
      <c r="E120" s="76">
        <v>175437852755.99026</v>
      </c>
      <c r="F120" s="110">
        <v>0.99999999999999989</v>
      </c>
    </row>
    <row r="121" spans="1:6">
      <c r="A121" s="6"/>
      <c r="B121" s="8"/>
      <c r="C121" s="8"/>
      <c r="D121" s="8"/>
      <c r="E121" s="56"/>
      <c r="F121" s="8"/>
    </row>
    <row r="122" spans="1:6">
      <c r="A122" s="6"/>
      <c r="B122" s="8"/>
      <c r="C122" s="8"/>
      <c r="D122" s="8"/>
      <c r="E122" s="56"/>
      <c r="F122" s="8"/>
    </row>
    <row r="123" spans="1:6">
      <c r="A123" s="6"/>
      <c r="B123" s="105" t="s">
        <v>27</v>
      </c>
      <c r="C123" s="60" t="s">
        <v>13</v>
      </c>
      <c r="D123" s="61" t="s">
        <v>14</v>
      </c>
      <c r="E123" s="60" t="s">
        <v>15</v>
      </c>
      <c r="F123" s="77" t="s">
        <v>16</v>
      </c>
    </row>
    <row r="124" spans="1:6">
      <c r="A124" s="6"/>
      <c r="B124" s="45" t="s">
        <v>28</v>
      </c>
      <c r="C124" s="68">
        <v>88332</v>
      </c>
      <c r="D124" s="67">
        <v>0.67470210815765352</v>
      </c>
      <c r="E124" s="47">
        <v>122351850919.80025</v>
      </c>
      <c r="F124" s="100">
        <v>0.69740850676036792</v>
      </c>
    </row>
    <row r="125" spans="1:6">
      <c r="A125" s="6"/>
      <c r="B125" s="48" t="s">
        <v>122</v>
      </c>
      <c r="C125" s="68">
        <v>42588</v>
      </c>
      <c r="D125" s="70">
        <v>0.32529789184234648</v>
      </c>
      <c r="E125" s="47">
        <v>53086001836.189713</v>
      </c>
      <c r="F125" s="79">
        <v>0.30259149323963214</v>
      </c>
    </row>
    <row r="126" spans="1:6">
      <c r="A126" s="6"/>
      <c r="B126" s="48" t="s">
        <v>255</v>
      </c>
      <c r="C126" s="111"/>
      <c r="D126" s="72"/>
      <c r="E126" s="82"/>
      <c r="F126" s="83"/>
    </row>
    <row r="127" spans="1:6">
      <c r="A127" s="6"/>
      <c r="B127" s="84" t="s">
        <v>17</v>
      </c>
      <c r="C127" s="74">
        <v>130920</v>
      </c>
      <c r="D127" s="86">
        <v>1</v>
      </c>
      <c r="E127" s="87">
        <v>175437852755.98996</v>
      </c>
      <c r="F127" s="88">
        <v>1</v>
      </c>
    </row>
    <row r="128" spans="1:6">
      <c r="A128" s="6"/>
      <c r="B128" s="132"/>
      <c r="C128" s="132"/>
      <c r="D128" s="132"/>
      <c r="E128" s="133"/>
      <c r="F128" s="8"/>
    </row>
    <row r="129" spans="1:6">
      <c r="B129" s="8"/>
      <c r="C129" s="8"/>
      <c r="D129" s="8"/>
      <c r="E129" s="56"/>
      <c r="F129" s="8"/>
    </row>
    <row r="130" spans="1:6">
      <c r="A130" s="6"/>
      <c r="B130" s="59" t="s">
        <v>29</v>
      </c>
      <c r="C130" s="60" t="s">
        <v>13</v>
      </c>
      <c r="D130" s="112" t="s">
        <v>14</v>
      </c>
      <c r="E130" s="113" t="s">
        <v>15</v>
      </c>
      <c r="F130" s="63" t="s">
        <v>16</v>
      </c>
    </row>
    <row r="131" spans="1:6">
      <c r="A131" s="6"/>
      <c r="B131" s="48" t="s">
        <v>196</v>
      </c>
      <c r="C131" s="114">
        <v>13796</v>
      </c>
      <c r="D131" s="32">
        <v>0.10537732966697219</v>
      </c>
      <c r="E131" s="47">
        <v>26104297010.75</v>
      </c>
      <c r="F131" s="100">
        <v>0.1487951237470827</v>
      </c>
    </row>
    <row r="132" spans="1:6">
      <c r="A132" s="6"/>
      <c r="B132" s="48" t="s">
        <v>197</v>
      </c>
      <c r="C132" s="68">
        <v>12950</v>
      </c>
      <c r="D132" s="69">
        <v>9.8915368163764131E-2</v>
      </c>
      <c r="E132" s="47">
        <v>22079403672.939983</v>
      </c>
      <c r="F132" s="79">
        <v>0.1258531344638002</v>
      </c>
    </row>
    <row r="133" spans="1:6">
      <c r="A133" s="6"/>
      <c r="B133" s="48" t="s">
        <v>198</v>
      </c>
      <c r="C133" s="68">
        <v>13373</v>
      </c>
      <c r="D133" s="69">
        <v>0.10214634891536817</v>
      </c>
      <c r="E133" s="47">
        <v>20736817313.200008</v>
      </c>
      <c r="F133" s="79">
        <v>0.11820035977094455</v>
      </c>
    </row>
    <row r="134" spans="1:6">
      <c r="A134" s="6"/>
      <c r="B134" s="48" t="s">
        <v>199</v>
      </c>
      <c r="C134" s="68">
        <v>10386</v>
      </c>
      <c r="D134" s="69">
        <v>7.9330889092575615E-2</v>
      </c>
      <c r="E134" s="47">
        <v>16269100236.409998</v>
      </c>
      <c r="F134" s="79">
        <v>9.2734264475056533E-2</v>
      </c>
    </row>
    <row r="135" spans="1:6">
      <c r="A135" s="6"/>
      <c r="B135" s="48" t="s">
        <v>200</v>
      </c>
      <c r="C135" s="68">
        <v>8953</v>
      </c>
      <c r="D135" s="69">
        <v>6.8385273449434764E-2</v>
      </c>
      <c r="E135" s="47">
        <v>12711878519.34</v>
      </c>
      <c r="F135" s="79">
        <v>7.2458014730837378E-2</v>
      </c>
    </row>
    <row r="136" spans="1:6">
      <c r="A136" s="6"/>
      <c r="B136" s="48" t="s">
        <v>201</v>
      </c>
      <c r="C136" s="68">
        <v>7634</v>
      </c>
      <c r="D136" s="69">
        <v>5.8310418576229761E-2</v>
      </c>
      <c r="E136" s="47">
        <v>10242342717.369991</v>
      </c>
      <c r="F136" s="79">
        <v>5.8381600985596242E-2</v>
      </c>
    </row>
    <row r="137" spans="1:6">
      <c r="A137" s="6"/>
      <c r="B137" s="48" t="s">
        <v>202</v>
      </c>
      <c r="C137" s="68">
        <v>8874</v>
      </c>
      <c r="D137" s="69">
        <v>6.7781851512373967E-2</v>
      </c>
      <c r="E137" s="47">
        <v>11601650891.400003</v>
      </c>
      <c r="F137" s="79">
        <v>6.6129690423972029E-2</v>
      </c>
    </row>
    <row r="138" spans="1:6">
      <c r="A138" s="6"/>
      <c r="B138" s="48" t="s">
        <v>203</v>
      </c>
      <c r="C138" s="68">
        <v>7510</v>
      </c>
      <c r="D138" s="69">
        <v>5.7363275282615339E-2</v>
      </c>
      <c r="E138" s="47">
        <v>9464317825.1900177</v>
      </c>
      <c r="F138" s="79">
        <v>5.3946840299929959E-2</v>
      </c>
    </row>
    <row r="139" spans="1:6">
      <c r="A139" s="6"/>
      <c r="B139" s="48" t="s">
        <v>204</v>
      </c>
      <c r="C139" s="115">
        <v>47444</v>
      </c>
      <c r="D139" s="111">
        <v>0.36238924534066608</v>
      </c>
      <c r="E139" s="82">
        <v>46228044569.389931</v>
      </c>
      <c r="F139" s="83">
        <v>0.26350097110278026</v>
      </c>
    </row>
    <row r="140" spans="1:6">
      <c r="A140" s="6"/>
      <c r="B140" s="84" t="s">
        <v>17</v>
      </c>
      <c r="C140" s="74">
        <v>130920</v>
      </c>
      <c r="D140" s="86">
        <v>1</v>
      </c>
      <c r="E140" s="87">
        <v>175437852755.98996</v>
      </c>
      <c r="F140" s="88">
        <v>0.99999999999999967</v>
      </c>
    </row>
    <row r="141" spans="1:6">
      <c r="A141" s="6"/>
      <c r="B141" s="132"/>
      <c r="C141" s="132"/>
      <c r="D141" s="132"/>
      <c r="E141" s="133"/>
      <c r="F141" s="8"/>
    </row>
    <row r="142" spans="1:6">
      <c r="A142" s="6"/>
      <c r="B142" s="132"/>
      <c r="C142" s="132"/>
      <c r="D142" s="132"/>
      <c r="E142" s="133"/>
      <c r="F142" s="8"/>
    </row>
    <row r="143" spans="1:6">
      <c r="A143" s="6"/>
      <c r="B143" s="59" t="s">
        <v>123</v>
      </c>
      <c r="C143" s="60" t="s">
        <v>13</v>
      </c>
      <c r="D143" s="112" t="s">
        <v>14</v>
      </c>
      <c r="E143" s="113" t="s">
        <v>15</v>
      </c>
      <c r="F143" s="63" t="s">
        <v>16</v>
      </c>
    </row>
    <row r="144" spans="1:6">
      <c r="A144" s="6"/>
      <c r="B144" s="48" t="s">
        <v>205</v>
      </c>
      <c r="C144" s="114">
        <v>2670</v>
      </c>
      <c r="D144" s="32">
        <v>2.0394133822181484E-2</v>
      </c>
      <c r="E144" s="47">
        <v>442818610.22000003</v>
      </c>
      <c r="F144" s="100">
        <v>2.5240767785496112E-3</v>
      </c>
    </row>
    <row r="145" spans="1:6">
      <c r="A145" s="6"/>
      <c r="B145" s="48" t="s">
        <v>206</v>
      </c>
      <c r="C145" s="68">
        <v>4467</v>
      </c>
      <c r="D145" s="69">
        <v>3.4120073327222729E-2</v>
      </c>
      <c r="E145" s="47">
        <v>1556968696.8899999</v>
      </c>
      <c r="F145" s="79">
        <v>8.8747591949585175E-3</v>
      </c>
    </row>
    <row r="146" spans="1:6">
      <c r="A146" s="6"/>
      <c r="B146" s="48" t="s">
        <v>207</v>
      </c>
      <c r="C146" s="68">
        <v>5527</v>
      </c>
      <c r="D146" s="69">
        <v>4.2216620837152462E-2</v>
      </c>
      <c r="E146" s="47">
        <v>3100053197.3200006</v>
      </c>
      <c r="F146" s="79">
        <v>1.767037813459648E-2</v>
      </c>
    </row>
    <row r="147" spans="1:6">
      <c r="A147" s="6"/>
      <c r="B147" s="48" t="s">
        <v>208</v>
      </c>
      <c r="C147" s="68">
        <v>5648</v>
      </c>
      <c r="D147" s="69">
        <v>4.3140849373663304E-2</v>
      </c>
      <c r="E147" s="47">
        <v>4494729870.5399952</v>
      </c>
      <c r="F147" s="79">
        <v>2.5620068873001715E-2</v>
      </c>
    </row>
    <row r="148" spans="1:6">
      <c r="A148" s="6"/>
      <c r="B148" s="48" t="s">
        <v>209</v>
      </c>
      <c r="C148" s="68">
        <v>10226</v>
      </c>
      <c r="D148" s="69">
        <v>7.8108768713718302E-2</v>
      </c>
      <c r="E148" s="47">
        <v>9987913291.6700134</v>
      </c>
      <c r="F148" s="79">
        <v>5.6931347111058392E-2</v>
      </c>
    </row>
    <row r="149" spans="1:6">
      <c r="A149" s="6"/>
      <c r="B149" s="48" t="s">
        <v>210</v>
      </c>
      <c r="C149" s="68">
        <v>15901</v>
      </c>
      <c r="D149" s="69">
        <v>0.12145585090131378</v>
      </c>
      <c r="E149" s="47">
        <v>17152941851.569977</v>
      </c>
      <c r="F149" s="79">
        <v>9.7772183038670551E-2</v>
      </c>
    </row>
    <row r="150" spans="1:6">
      <c r="A150" s="6"/>
      <c r="B150" s="48" t="s">
        <v>211</v>
      </c>
      <c r="C150" s="68">
        <v>23976</v>
      </c>
      <c r="D150" s="69">
        <v>0.18313473877176903</v>
      </c>
      <c r="E150" s="47">
        <v>30656769828.739979</v>
      </c>
      <c r="F150" s="79">
        <v>0.17474432881585344</v>
      </c>
    </row>
    <row r="151" spans="1:6">
      <c r="A151" s="6"/>
      <c r="B151" s="48" t="s">
        <v>212</v>
      </c>
      <c r="C151" s="68">
        <v>34026</v>
      </c>
      <c r="D151" s="69">
        <v>0.25989917506874427</v>
      </c>
      <c r="E151" s="47">
        <v>52309004614.879929</v>
      </c>
      <c r="F151" s="79">
        <v>0.29816259030275871</v>
      </c>
    </row>
    <row r="152" spans="1:6">
      <c r="A152" s="6"/>
      <c r="B152" s="48" t="s">
        <v>213</v>
      </c>
      <c r="C152" s="68">
        <v>17595</v>
      </c>
      <c r="D152" s="69">
        <v>0.13439505041246563</v>
      </c>
      <c r="E152" s="47">
        <v>31570714021.070015</v>
      </c>
      <c r="F152" s="79">
        <v>0.17995383279673724</v>
      </c>
    </row>
    <row r="153" spans="1:6">
      <c r="A153" s="6"/>
      <c r="B153" s="48" t="s">
        <v>214</v>
      </c>
      <c r="C153" s="68">
        <v>10773</v>
      </c>
      <c r="D153" s="69">
        <v>8.2286892758936761E-2</v>
      </c>
      <c r="E153" s="47">
        <v>23933412812.470001</v>
      </c>
      <c r="F153" s="79">
        <v>0.13642103135951003</v>
      </c>
    </row>
    <row r="154" spans="1:6">
      <c r="A154" s="6"/>
      <c r="B154" s="48" t="s">
        <v>256</v>
      </c>
      <c r="C154" s="115">
        <v>111</v>
      </c>
      <c r="D154" s="111">
        <v>8.4784601283226398E-4</v>
      </c>
      <c r="E154" s="82">
        <v>232525960.62</v>
      </c>
      <c r="F154" s="83">
        <v>1.3254035943053399E-3</v>
      </c>
    </row>
    <row r="155" spans="1:6">
      <c r="A155" s="6"/>
      <c r="B155" s="84" t="s">
        <v>17</v>
      </c>
      <c r="C155" s="74">
        <v>130920</v>
      </c>
      <c r="D155" s="86">
        <v>1</v>
      </c>
      <c r="E155" s="87">
        <v>175437852755.9899</v>
      </c>
      <c r="F155" s="88">
        <v>1</v>
      </c>
    </row>
    <row r="156" spans="1:6">
      <c r="A156" s="6"/>
      <c r="B156" s="132"/>
      <c r="C156" s="132"/>
      <c r="D156" s="132"/>
      <c r="E156" s="133"/>
      <c r="F156" s="8"/>
    </row>
    <row r="157" spans="1:6">
      <c r="A157" s="6"/>
      <c r="B157" s="8"/>
      <c r="C157" s="133"/>
      <c r="D157" s="116"/>
      <c r="E157" s="24"/>
      <c r="F157" s="8"/>
    </row>
    <row r="158" spans="1:6">
      <c r="A158" s="6"/>
      <c r="B158" s="105" t="s">
        <v>30</v>
      </c>
      <c r="C158" s="62" t="s">
        <v>13</v>
      </c>
      <c r="D158" s="61" t="s">
        <v>14</v>
      </c>
      <c r="E158" s="61" t="s">
        <v>15</v>
      </c>
      <c r="F158" s="77" t="s">
        <v>16</v>
      </c>
    </row>
    <row r="159" spans="1:6">
      <c r="A159" s="6"/>
      <c r="B159" s="45" t="s">
        <v>31</v>
      </c>
      <c r="C159" s="114">
        <v>128565</v>
      </c>
      <c r="D159" s="117">
        <v>0.98201191567369384</v>
      </c>
      <c r="E159" s="47">
        <v>172123921934.77954</v>
      </c>
      <c r="F159" s="100">
        <v>0.98111051424107876</v>
      </c>
    </row>
    <row r="160" spans="1:6">
      <c r="A160" s="6"/>
      <c r="B160" s="48" t="s">
        <v>32</v>
      </c>
      <c r="C160" s="68">
        <v>2355</v>
      </c>
      <c r="D160" s="69">
        <v>1.798808432630614E-2</v>
      </c>
      <c r="E160" s="47">
        <v>3313930821.2100015</v>
      </c>
      <c r="F160" s="79">
        <v>1.888948575892133E-2</v>
      </c>
    </row>
    <row r="161" spans="1:6">
      <c r="A161" s="6"/>
      <c r="B161" s="48" t="s">
        <v>255</v>
      </c>
      <c r="C161" s="81"/>
      <c r="D161" s="111"/>
      <c r="E161" s="118"/>
      <c r="F161" s="72"/>
    </row>
    <row r="162" spans="1:6">
      <c r="A162" s="6"/>
      <c r="B162" s="84" t="s">
        <v>17</v>
      </c>
      <c r="C162" s="74">
        <v>130920</v>
      </c>
      <c r="D162" s="86">
        <v>1</v>
      </c>
      <c r="E162" s="87">
        <v>175437852755.98953</v>
      </c>
      <c r="F162" s="88">
        <v>1</v>
      </c>
    </row>
    <row r="163" spans="1:6">
      <c r="A163" s="6"/>
      <c r="B163" s="8"/>
      <c r="C163" s="9"/>
      <c r="D163" s="9"/>
      <c r="E163" s="24"/>
      <c r="F163" s="8"/>
    </row>
    <row r="164" spans="1:6">
      <c r="A164" s="6"/>
      <c r="B164" s="9"/>
      <c r="C164" s="9"/>
      <c r="D164" s="9"/>
      <c r="E164" s="24"/>
      <c r="F164" s="8"/>
    </row>
    <row r="165" spans="1:6">
      <c r="A165" s="6"/>
      <c r="B165" s="105" t="s">
        <v>33</v>
      </c>
      <c r="C165" s="60" t="s">
        <v>13</v>
      </c>
      <c r="D165" s="61" t="s">
        <v>14</v>
      </c>
      <c r="E165" s="61" t="s">
        <v>15</v>
      </c>
      <c r="F165" s="77" t="s">
        <v>16</v>
      </c>
    </row>
    <row r="166" spans="1:6">
      <c r="A166" s="6"/>
      <c r="B166" s="45" t="s">
        <v>215</v>
      </c>
      <c r="C166" s="114">
        <v>14402</v>
      </c>
      <c r="D166" s="69">
        <v>0.11000611060189429</v>
      </c>
      <c r="E166" s="47">
        <v>2660026959.1800041</v>
      </c>
      <c r="F166" s="79">
        <v>1.5162217944377915E-2</v>
      </c>
    </row>
    <row r="167" spans="1:6">
      <c r="A167" s="6"/>
      <c r="B167" s="48" t="s">
        <v>216</v>
      </c>
      <c r="C167" s="68">
        <v>7143</v>
      </c>
      <c r="D167" s="69">
        <v>5.4560036663611367E-2</v>
      </c>
      <c r="E167" s="47">
        <v>2514143434.7700043</v>
      </c>
      <c r="F167" s="79">
        <v>1.4330678330102632E-2</v>
      </c>
    </row>
    <row r="168" spans="1:6">
      <c r="A168" s="6"/>
      <c r="B168" s="48" t="s">
        <v>217</v>
      </c>
      <c r="C168" s="68">
        <v>7063</v>
      </c>
      <c r="D168" s="69">
        <v>5.394897647418271E-2</v>
      </c>
      <c r="E168" s="47">
        <v>3201917066.0100031</v>
      </c>
      <c r="F168" s="79">
        <v>1.8251004647574138E-2</v>
      </c>
    </row>
    <row r="169" spans="1:6">
      <c r="A169" s="6"/>
      <c r="B169" s="48" t="s">
        <v>218</v>
      </c>
      <c r="C169" s="68">
        <v>15297</v>
      </c>
      <c r="D169" s="69">
        <v>0.1168423464711274</v>
      </c>
      <c r="E169" s="47">
        <v>9555484268.3600254</v>
      </c>
      <c r="F169" s="79">
        <v>5.4466491228950378E-2</v>
      </c>
    </row>
    <row r="170" spans="1:6">
      <c r="A170" s="6"/>
      <c r="B170" s="48" t="s">
        <v>219</v>
      </c>
      <c r="C170" s="68">
        <v>14199</v>
      </c>
      <c r="D170" s="69">
        <v>0.10845554537121907</v>
      </c>
      <c r="E170" s="47">
        <v>12482259448.14002</v>
      </c>
      <c r="F170" s="79">
        <v>7.1149180476468329E-2</v>
      </c>
    </row>
    <row r="171" spans="1:6">
      <c r="A171" s="6"/>
      <c r="B171" s="48" t="s">
        <v>220</v>
      </c>
      <c r="C171" s="68">
        <v>26522</v>
      </c>
      <c r="D171" s="69">
        <v>0.20258172930033608</v>
      </c>
      <c r="E171" s="47">
        <v>33200490474.789989</v>
      </c>
      <c r="F171" s="79">
        <v>0.18924359796495738</v>
      </c>
    </row>
    <row r="172" spans="1:6">
      <c r="A172" s="6"/>
      <c r="B172" s="48" t="s">
        <v>221</v>
      </c>
      <c r="C172" s="68">
        <v>19727</v>
      </c>
      <c r="D172" s="69">
        <v>0.15067980446073939</v>
      </c>
      <c r="E172" s="47">
        <v>34316331432.390072</v>
      </c>
      <c r="F172" s="79">
        <v>0.19560391838652605</v>
      </c>
    </row>
    <row r="173" spans="1:6">
      <c r="A173" s="6"/>
      <c r="B173" s="48" t="s">
        <v>222</v>
      </c>
      <c r="C173" s="68">
        <v>18234</v>
      </c>
      <c r="D173" s="69">
        <v>0.13927589367552703</v>
      </c>
      <c r="E173" s="47">
        <v>44183734706.539978</v>
      </c>
      <c r="F173" s="79">
        <v>0.25184835548570844</v>
      </c>
    </row>
    <row r="174" spans="1:6">
      <c r="A174" s="6"/>
      <c r="B174" s="48" t="s">
        <v>223</v>
      </c>
      <c r="C174" s="115">
        <v>8333</v>
      </c>
      <c r="D174" s="72">
        <v>6.3649556981362668E-2</v>
      </c>
      <c r="E174" s="82">
        <v>33323464965.810017</v>
      </c>
      <c r="F174" s="72">
        <v>0.18994455553533457</v>
      </c>
    </row>
    <row r="175" spans="1:6">
      <c r="A175" s="6"/>
      <c r="B175" s="84" t="s">
        <v>17</v>
      </c>
      <c r="C175" s="74">
        <v>130920</v>
      </c>
      <c r="D175" s="86">
        <v>0.99999999999999989</v>
      </c>
      <c r="E175" s="87">
        <v>175437852755.99014</v>
      </c>
      <c r="F175" s="86">
        <v>1.0000000000000058</v>
      </c>
    </row>
    <row r="176" spans="1:6">
      <c r="A176" s="6"/>
      <c r="B176" s="17"/>
      <c r="C176" s="119"/>
      <c r="D176" s="120"/>
      <c r="E176" s="121"/>
      <c r="F176" s="120"/>
    </row>
    <row r="177" spans="1:6">
      <c r="A177" s="6"/>
      <c r="B177" s="132"/>
      <c r="C177" s="9"/>
      <c r="D177" s="9"/>
      <c r="E177" s="24"/>
      <c r="F177" s="8"/>
    </row>
    <row r="178" spans="1:6">
      <c r="A178" s="6"/>
      <c r="B178" s="105" t="s">
        <v>34</v>
      </c>
      <c r="C178" s="60" t="s">
        <v>13</v>
      </c>
      <c r="D178" s="61" t="s">
        <v>14</v>
      </c>
      <c r="E178" s="61" t="s">
        <v>15</v>
      </c>
      <c r="F178" s="63" t="s">
        <v>16</v>
      </c>
    </row>
    <row r="179" spans="1:6">
      <c r="A179" s="6"/>
      <c r="B179" s="90" t="s">
        <v>2</v>
      </c>
      <c r="C179" s="122">
        <v>74</v>
      </c>
      <c r="D179" s="69">
        <v>5.6523067522150936E-4</v>
      </c>
      <c r="E179" s="47">
        <v>125148890.55</v>
      </c>
      <c r="F179" s="79">
        <v>7.1335170024034421E-4</v>
      </c>
    </row>
    <row r="180" spans="1:6">
      <c r="A180" s="6"/>
      <c r="B180" s="64" t="s">
        <v>224</v>
      </c>
      <c r="C180" s="68">
        <v>4</v>
      </c>
      <c r="D180" s="69">
        <v>3.0553009471432939E-5</v>
      </c>
      <c r="E180" s="47">
        <v>5983514.3399999999</v>
      </c>
      <c r="F180" s="79">
        <v>3.4106176324001625E-5</v>
      </c>
    </row>
    <row r="181" spans="1:6">
      <c r="A181" s="6"/>
      <c r="B181" s="64" t="s">
        <v>225</v>
      </c>
      <c r="C181" s="68">
        <v>130086</v>
      </c>
      <c r="D181" s="69">
        <v>0.99362969752520625</v>
      </c>
      <c r="E181" s="47">
        <v>174680387626.16937</v>
      </c>
      <c r="F181" s="79">
        <v>0.99568243045659421</v>
      </c>
    </row>
    <row r="182" spans="1:6">
      <c r="A182" s="6"/>
      <c r="B182" s="64" t="s">
        <v>1</v>
      </c>
      <c r="C182" s="68">
        <v>528</v>
      </c>
      <c r="D182" s="69">
        <v>4.0329972502291473E-3</v>
      </c>
      <c r="E182" s="47">
        <v>438111604.13</v>
      </c>
      <c r="F182" s="79">
        <v>2.4972467300962429E-3</v>
      </c>
    </row>
    <row r="183" spans="1:6">
      <c r="A183" s="6"/>
      <c r="B183" s="64" t="s">
        <v>226</v>
      </c>
      <c r="C183" s="68">
        <v>223</v>
      </c>
      <c r="D183" s="69">
        <v>1.7033302780323863E-3</v>
      </c>
      <c r="E183" s="47">
        <v>182915002.09999999</v>
      </c>
      <c r="F183" s="79">
        <v>1.0426199319391498E-3</v>
      </c>
    </row>
    <row r="184" spans="1:6">
      <c r="A184" s="6"/>
      <c r="B184" s="80" t="s">
        <v>227</v>
      </c>
      <c r="C184" s="115">
        <v>5</v>
      </c>
      <c r="D184" s="72">
        <v>3.8191261839291169E-5</v>
      </c>
      <c r="E184" s="82">
        <v>5306118.7</v>
      </c>
      <c r="F184" s="83">
        <v>3.02450048073725E-5</v>
      </c>
    </row>
    <row r="185" spans="1:6">
      <c r="A185" s="6"/>
      <c r="B185" s="84" t="s">
        <v>17</v>
      </c>
      <c r="C185" s="74">
        <v>130920</v>
      </c>
      <c r="D185" s="86">
        <v>0.99999999999999989</v>
      </c>
      <c r="E185" s="87">
        <v>175437852755.98941</v>
      </c>
      <c r="F185" s="88">
        <v>1.0000000000000013</v>
      </c>
    </row>
    <row r="186" spans="1:6">
      <c r="A186" s="6"/>
      <c r="B186" s="132"/>
      <c r="C186" s="9"/>
      <c r="D186" s="9"/>
      <c r="E186" s="24"/>
      <c r="F186" s="8"/>
    </row>
    <row r="187" spans="1:6">
      <c r="A187" s="6"/>
      <c r="B187" s="8"/>
      <c r="C187" s="8"/>
      <c r="D187" s="8"/>
      <c r="E187" s="56"/>
      <c r="F187" s="8"/>
    </row>
    <row r="188" spans="1:6">
      <c r="A188" s="6"/>
      <c r="B188" s="105" t="s">
        <v>35</v>
      </c>
      <c r="C188" s="60" t="s">
        <v>13</v>
      </c>
      <c r="D188" s="61" t="s">
        <v>14</v>
      </c>
      <c r="E188" s="60" t="s">
        <v>15</v>
      </c>
      <c r="F188" s="77" t="s">
        <v>16</v>
      </c>
    </row>
    <row r="189" spans="1:6">
      <c r="A189" s="6"/>
      <c r="B189" s="45" t="s">
        <v>36</v>
      </c>
      <c r="C189" s="65"/>
      <c r="D189" s="67"/>
      <c r="E189" s="47"/>
      <c r="F189" s="100"/>
    </row>
    <row r="190" spans="1:6">
      <c r="A190" s="6"/>
      <c r="B190" s="48" t="s">
        <v>37</v>
      </c>
      <c r="C190" s="78">
        <v>130920</v>
      </c>
      <c r="D190" s="70">
        <v>1</v>
      </c>
      <c r="E190" s="47">
        <v>175437852755.98941</v>
      </c>
      <c r="F190" s="79">
        <v>1</v>
      </c>
    </row>
    <row r="191" spans="1:6">
      <c r="A191" s="6"/>
      <c r="B191" s="48" t="s">
        <v>38</v>
      </c>
      <c r="C191" s="78"/>
      <c r="D191" s="70"/>
      <c r="E191" s="47"/>
      <c r="F191" s="79"/>
    </row>
    <row r="192" spans="1:6">
      <c r="A192" s="6"/>
      <c r="B192" s="48" t="s">
        <v>39</v>
      </c>
      <c r="C192" s="78"/>
      <c r="D192" s="70"/>
      <c r="E192" s="47"/>
      <c r="F192" s="79"/>
    </row>
    <row r="193" spans="1:6">
      <c r="A193" s="6"/>
      <c r="B193" s="49" t="s">
        <v>255</v>
      </c>
      <c r="C193" s="81"/>
      <c r="D193" s="72"/>
      <c r="E193" s="82"/>
      <c r="F193" s="83"/>
    </row>
    <row r="194" spans="1:6">
      <c r="A194" s="6"/>
      <c r="B194" s="84" t="s">
        <v>17</v>
      </c>
      <c r="C194" s="74">
        <v>130920</v>
      </c>
      <c r="D194" s="86">
        <v>1</v>
      </c>
      <c r="E194" s="87">
        <v>175437852755.98941</v>
      </c>
      <c r="F194" s="88">
        <v>1</v>
      </c>
    </row>
    <row r="197" spans="1:6">
      <c r="B197" s="105" t="s">
        <v>175</v>
      </c>
      <c r="C197" s="62" t="s">
        <v>13</v>
      </c>
      <c r="D197" s="112" t="s">
        <v>124</v>
      </c>
      <c r="E197" s="60" t="s">
        <v>15</v>
      </c>
      <c r="F197" s="63" t="s">
        <v>16</v>
      </c>
    </row>
    <row r="198" spans="1:6">
      <c r="B198" s="123">
        <v>1</v>
      </c>
      <c r="C198" s="91">
        <v>1</v>
      </c>
      <c r="D198" s="67" t="s">
        <v>125</v>
      </c>
      <c r="E198" s="47">
        <v>12000000</v>
      </c>
      <c r="F198" s="124">
        <v>6.8400289968724212E-5</v>
      </c>
    </row>
    <row r="199" spans="1:6">
      <c r="B199" s="125">
        <v>2</v>
      </c>
      <c r="C199" s="68">
        <v>1</v>
      </c>
      <c r="D199" s="70" t="s">
        <v>125</v>
      </c>
      <c r="E199" s="47">
        <v>12000000</v>
      </c>
      <c r="F199" s="124">
        <v>6.8400289968724212E-5</v>
      </c>
    </row>
    <row r="200" spans="1:6">
      <c r="B200" s="125">
        <v>3</v>
      </c>
      <c r="C200" s="68">
        <v>1</v>
      </c>
      <c r="D200" s="70" t="s">
        <v>125</v>
      </c>
      <c r="E200" s="47">
        <v>12000000</v>
      </c>
      <c r="F200" s="124">
        <v>6.8400289968724212E-5</v>
      </c>
    </row>
    <row r="201" spans="1:6">
      <c r="B201" s="125">
        <v>4</v>
      </c>
      <c r="C201" s="68">
        <v>1</v>
      </c>
      <c r="D201" s="70" t="s">
        <v>125</v>
      </c>
      <c r="E201" s="47">
        <v>12000000</v>
      </c>
      <c r="F201" s="124">
        <v>6.8400289968724212E-5</v>
      </c>
    </row>
    <row r="202" spans="1:6">
      <c r="B202" s="125">
        <v>5</v>
      </c>
      <c r="C202" s="68">
        <v>1</v>
      </c>
      <c r="D202" s="70" t="s">
        <v>125</v>
      </c>
      <c r="E202" s="47">
        <v>11993711.32</v>
      </c>
      <c r="F202" s="124">
        <v>6.8364444340764173E-5</v>
      </c>
    </row>
    <row r="203" spans="1:6">
      <c r="B203" s="125">
        <v>6</v>
      </c>
      <c r="C203" s="68">
        <v>1</v>
      </c>
      <c r="D203" s="70" t="s">
        <v>125</v>
      </c>
      <c r="E203" s="47">
        <v>11735000</v>
      </c>
      <c r="F203" s="124">
        <v>6.6889783565248225E-5</v>
      </c>
    </row>
    <row r="204" spans="1:6">
      <c r="B204" s="125">
        <v>7</v>
      </c>
      <c r="C204" s="68">
        <v>1</v>
      </c>
      <c r="D204" s="70" t="s">
        <v>125</v>
      </c>
      <c r="E204" s="47">
        <v>11589168</v>
      </c>
      <c r="F204" s="124">
        <v>6.6058537641354976E-5</v>
      </c>
    </row>
    <row r="205" spans="1:6">
      <c r="B205" s="125">
        <v>8</v>
      </c>
      <c r="C205" s="68">
        <v>1</v>
      </c>
      <c r="D205" s="70" t="s">
        <v>125</v>
      </c>
      <c r="E205" s="47">
        <v>11500000</v>
      </c>
      <c r="F205" s="124">
        <v>6.5550277886694037E-5</v>
      </c>
    </row>
    <row r="206" spans="1:6">
      <c r="B206" s="125">
        <v>9</v>
      </c>
      <c r="C206" s="68">
        <v>1</v>
      </c>
      <c r="D206" s="70" t="s">
        <v>125</v>
      </c>
      <c r="E206" s="47">
        <v>11500000</v>
      </c>
      <c r="F206" s="124">
        <v>6.5550277886694037E-5</v>
      </c>
    </row>
    <row r="207" spans="1:6">
      <c r="B207" s="125">
        <v>10</v>
      </c>
      <c r="C207" s="71">
        <v>1</v>
      </c>
      <c r="D207" s="72" t="s">
        <v>125</v>
      </c>
      <c r="E207" s="82">
        <v>11297578</v>
      </c>
      <c r="F207" s="126">
        <v>6.4396467595356611E-5</v>
      </c>
    </row>
    <row r="208" spans="1:6">
      <c r="B208" s="84" t="s">
        <v>126</v>
      </c>
      <c r="C208" s="74">
        <v>10</v>
      </c>
      <c r="D208" s="75"/>
      <c r="E208" s="87">
        <v>117615457.31999999</v>
      </c>
      <c r="F208" s="127">
        <v>6.7041094879100895E-4</v>
      </c>
    </row>
    <row r="209" spans="2:6">
      <c r="B209" s="93"/>
      <c r="C209" s="8"/>
      <c r="D209" s="89"/>
      <c r="E209" s="95"/>
      <c r="F209" s="8"/>
    </row>
    <row r="210" spans="2:6">
      <c r="B210" s="93"/>
      <c r="C210" s="8"/>
      <c r="D210" s="89"/>
      <c r="E210" s="128"/>
      <c r="F210" s="8"/>
    </row>
    <row r="211" spans="2:6">
      <c r="B211" s="105" t="s">
        <v>127</v>
      </c>
      <c r="C211" s="62" t="s">
        <v>13</v>
      </c>
      <c r="D211" s="61" t="s">
        <v>14</v>
      </c>
      <c r="E211" s="113" t="s">
        <v>15</v>
      </c>
      <c r="F211" s="63" t="s">
        <v>16</v>
      </c>
    </row>
    <row r="212" spans="2:6">
      <c r="B212" s="176" t="s">
        <v>23</v>
      </c>
      <c r="C212" s="177">
        <v>129508</v>
      </c>
      <c r="D212" s="178">
        <v>0.98921478765658422</v>
      </c>
      <c r="E212" s="179">
        <v>174254119314.93027</v>
      </c>
      <c r="F212" s="180">
        <v>0.99325269078215173</v>
      </c>
    </row>
    <row r="213" spans="2:6">
      <c r="B213" s="181" t="s">
        <v>128</v>
      </c>
      <c r="C213" s="182"/>
      <c r="D213" s="183"/>
      <c r="E213" s="179"/>
      <c r="F213" s="184"/>
    </row>
    <row r="214" spans="2:6">
      <c r="B214" s="181" t="s">
        <v>129</v>
      </c>
      <c r="C214" s="182">
        <v>1412</v>
      </c>
      <c r="D214" s="183">
        <v>1.0785212343415826E-2</v>
      </c>
      <c r="E214" s="179">
        <v>1183733441.0599999</v>
      </c>
      <c r="F214" s="184">
        <v>6.7473092178482663E-3</v>
      </c>
    </row>
    <row r="215" spans="2:6">
      <c r="B215" s="181" t="s">
        <v>255</v>
      </c>
      <c r="C215" s="185"/>
      <c r="D215" s="186"/>
      <c r="E215" s="187"/>
      <c r="F215" s="188"/>
    </row>
    <row r="216" spans="2:6">
      <c r="B216" s="189" t="s">
        <v>17</v>
      </c>
      <c r="C216" s="190">
        <v>130920</v>
      </c>
      <c r="D216" s="191">
        <v>1</v>
      </c>
      <c r="E216" s="192">
        <v>175437852755.99026</v>
      </c>
      <c r="F216" s="193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3"/>
  <sheetViews>
    <sheetView view="pageBreakPreview" zoomScale="90" zoomScaleNormal="100" zoomScaleSheetLayoutView="90" workbookViewId="0">
      <selection activeCell="B120" sqref="B120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3" customWidth="1"/>
    <col min="6" max="6" width="9.28515625" style="23" bestFit="1" customWidth="1"/>
    <col min="7" max="8" width="20.85546875" style="23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67" t="s">
        <v>275</v>
      </c>
      <c r="C4" s="168" t="s">
        <v>69</v>
      </c>
      <c r="M4" s="197"/>
    </row>
    <row r="5" spans="2:14">
      <c r="B5" s="159" t="s">
        <v>63</v>
      </c>
      <c r="C5" s="160">
        <f>H109</f>
        <v>25955251901.640884</v>
      </c>
      <c r="E5" s="27"/>
      <c r="F5" s="28"/>
      <c r="M5" s="197"/>
      <c r="N5" s="198"/>
    </row>
    <row r="6" spans="2:14">
      <c r="B6" s="161" t="s">
        <v>187</v>
      </c>
      <c r="C6" s="162"/>
      <c r="E6" s="27"/>
      <c r="F6" s="28"/>
      <c r="M6" s="197"/>
      <c r="N6" s="198"/>
    </row>
    <row r="7" spans="2:14">
      <c r="B7" s="161" t="s">
        <v>87</v>
      </c>
      <c r="C7" s="163">
        <f>+SUMIF(F20:F109,"NOK",H20:H109)</f>
        <v>17522729202.390003</v>
      </c>
      <c r="M7" s="197"/>
      <c r="N7" s="198"/>
    </row>
    <row r="8" spans="2:14">
      <c r="B8" s="161" t="s">
        <v>90</v>
      </c>
      <c r="C8" s="163">
        <f>+SUMIF(F20:F109,"EUR",H20:H109)</f>
        <v>8418381086.2805996</v>
      </c>
      <c r="M8" s="197"/>
      <c r="N8" s="198"/>
    </row>
    <row r="9" spans="2:14">
      <c r="B9" s="161" t="s">
        <v>88</v>
      </c>
      <c r="C9" s="163">
        <f>+SUMIF(F20:F108,"SEK",H20:H108)</f>
        <v>0</v>
      </c>
      <c r="M9" s="197"/>
      <c r="N9" s="198"/>
    </row>
    <row r="10" spans="2:14">
      <c r="B10" s="161" t="s">
        <v>89</v>
      </c>
      <c r="C10" s="163">
        <f>+SUMIF(F20:F109,"USD",H20:H109)</f>
        <v>14141612.970278999</v>
      </c>
    </row>
    <row r="11" spans="2:14">
      <c r="B11" s="161" t="s">
        <v>91</v>
      </c>
      <c r="C11" s="163"/>
      <c r="E11" s="169"/>
    </row>
    <row r="12" spans="2:14">
      <c r="B12" s="161" t="s">
        <v>471</v>
      </c>
      <c r="C12" s="163">
        <f>+SUMIF($D$20:$D$109,"Sovereign",$H$20:$H$109)</f>
        <v>0</v>
      </c>
      <c r="E12" s="18" t="s">
        <v>281</v>
      </c>
      <c r="F12" s="211"/>
      <c r="G12" s="18"/>
      <c r="H12" s="18"/>
      <c r="I12" s="18"/>
    </row>
    <row r="13" spans="2:14">
      <c r="B13" s="161" t="s">
        <v>230</v>
      </c>
      <c r="C13" s="163">
        <f>+SUMIF($D$20:$D$109,"Gov't Guaranteed",$H$20:$H$109)</f>
        <v>2153895424.4000001</v>
      </c>
      <c r="E13" s="18" t="s">
        <v>282</v>
      </c>
      <c r="F13" s="211"/>
      <c r="G13" s="18"/>
      <c r="H13" s="18"/>
      <c r="I13" s="18"/>
    </row>
    <row r="14" spans="2:14">
      <c r="B14" s="161" t="s">
        <v>92</v>
      </c>
      <c r="C14" s="163">
        <f>+SUMIF($D$20:$D$109,"Covered Bond",$H$20:$H$109)</f>
        <v>23234975031.200001</v>
      </c>
      <c r="E14" s="18" t="s">
        <v>283</v>
      </c>
      <c r="F14" s="211"/>
      <c r="G14" s="18"/>
      <c r="H14" s="18"/>
      <c r="I14" s="18"/>
    </row>
    <row r="15" spans="2:14">
      <c r="B15" s="164" t="s">
        <v>93</v>
      </c>
      <c r="C15" s="165">
        <f>+SUMIF($D$20:$D$109,"Deposit",$H$20:H109)</f>
        <v>566381446.04087901</v>
      </c>
    </row>
    <row r="17" spans="2:13">
      <c r="D17" s="158"/>
      <c r="E17" s="158"/>
      <c r="M17" s="136"/>
    </row>
    <row r="18" spans="2:13">
      <c r="D18" s="158"/>
      <c r="E18" s="158"/>
    </row>
    <row r="19" spans="2:13">
      <c r="B19" s="170" t="s">
        <v>64</v>
      </c>
      <c r="C19" s="171" t="s">
        <v>57</v>
      </c>
      <c r="D19" s="171" t="s">
        <v>81</v>
      </c>
      <c r="E19" s="171" t="s">
        <v>188</v>
      </c>
      <c r="F19" s="171" t="s">
        <v>65</v>
      </c>
      <c r="G19" s="172" t="s">
        <v>231</v>
      </c>
      <c r="H19" s="173" t="s">
        <v>232</v>
      </c>
      <c r="I19" s="35"/>
    </row>
    <row r="20" spans="2:13">
      <c r="B20" s="224" t="s">
        <v>425</v>
      </c>
      <c r="C20" s="207" t="s">
        <v>377</v>
      </c>
      <c r="D20" s="253" t="s">
        <v>337</v>
      </c>
      <c r="E20" s="158" t="s">
        <v>94</v>
      </c>
      <c r="F20" s="254" t="s">
        <v>66</v>
      </c>
      <c r="G20" s="209">
        <v>100000000</v>
      </c>
      <c r="H20" s="255">
        <v>100000000</v>
      </c>
      <c r="I20" s="34"/>
    </row>
    <row r="21" spans="2:13">
      <c r="B21" s="224" t="s">
        <v>321</v>
      </c>
      <c r="C21" s="207" t="s">
        <v>318</v>
      </c>
      <c r="D21" s="253" t="s">
        <v>337</v>
      </c>
      <c r="E21" s="158" t="s">
        <v>94</v>
      </c>
      <c r="F21" s="254" t="s">
        <v>66</v>
      </c>
      <c r="G21" s="209">
        <v>50000000</v>
      </c>
      <c r="H21" s="255">
        <v>50000000</v>
      </c>
      <c r="I21" s="34"/>
    </row>
    <row r="22" spans="2:13">
      <c r="B22" s="224" t="s">
        <v>397</v>
      </c>
      <c r="C22" s="207" t="s">
        <v>400</v>
      </c>
      <c r="D22" s="253" t="s">
        <v>72</v>
      </c>
      <c r="E22" s="158" t="s">
        <v>431</v>
      </c>
      <c r="F22" s="254" t="s">
        <v>66</v>
      </c>
      <c r="G22" s="209">
        <v>210000000</v>
      </c>
      <c r="H22" s="255">
        <v>210000000</v>
      </c>
      <c r="I22" s="34"/>
    </row>
    <row r="23" spans="2:13">
      <c r="B23" s="224" t="s">
        <v>397</v>
      </c>
      <c r="C23" s="207" t="s">
        <v>401</v>
      </c>
      <c r="D23" s="253" t="s">
        <v>72</v>
      </c>
      <c r="E23" s="158" t="s">
        <v>431</v>
      </c>
      <c r="F23" s="254" t="s">
        <v>66</v>
      </c>
      <c r="G23" s="209">
        <v>100000000</v>
      </c>
      <c r="H23" s="255">
        <v>100000000</v>
      </c>
      <c r="I23" s="34"/>
    </row>
    <row r="24" spans="2:13">
      <c r="B24" s="224" t="s">
        <v>397</v>
      </c>
      <c r="C24" s="207" t="s">
        <v>426</v>
      </c>
      <c r="D24" s="253" t="s">
        <v>72</v>
      </c>
      <c r="E24" s="158" t="s">
        <v>431</v>
      </c>
      <c r="F24" s="254" t="s">
        <v>66</v>
      </c>
      <c r="G24" s="209">
        <v>190000000</v>
      </c>
      <c r="H24" s="255">
        <v>190000000</v>
      </c>
      <c r="I24" s="34"/>
    </row>
    <row r="25" spans="2:13">
      <c r="B25" s="224" t="s">
        <v>397</v>
      </c>
      <c r="C25" s="207" t="s">
        <v>427</v>
      </c>
      <c r="D25" s="253" t="s">
        <v>72</v>
      </c>
      <c r="E25" s="158" t="s">
        <v>431</v>
      </c>
      <c r="F25" s="254" t="s">
        <v>67</v>
      </c>
      <c r="G25" s="209">
        <v>5000000</v>
      </c>
      <c r="H25" s="255">
        <v>45918000</v>
      </c>
      <c r="I25" s="34"/>
    </row>
    <row r="26" spans="2:13">
      <c r="B26" s="224" t="s">
        <v>468</v>
      </c>
      <c r="C26" s="207" t="s">
        <v>286</v>
      </c>
      <c r="D26" s="254" t="s">
        <v>72</v>
      </c>
      <c r="E26" s="222" t="s">
        <v>432</v>
      </c>
      <c r="F26" s="254" t="s">
        <v>66</v>
      </c>
      <c r="G26" s="209">
        <v>75000000</v>
      </c>
      <c r="H26" s="255">
        <v>75000000</v>
      </c>
      <c r="I26" s="34"/>
    </row>
    <row r="27" spans="2:13">
      <c r="B27" s="224" t="s">
        <v>468</v>
      </c>
      <c r="C27" s="207" t="s">
        <v>286</v>
      </c>
      <c r="D27" s="254" t="s">
        <v>72</v>
      </c>
      <c r="E27" s="222" t="s">
        <v>432</v>
      </c>
      <c r="F27" s="254" t="s">
        <v>66</v>
      </c>
      <c r="G27" s="209">
        <v>100000000</v>
      </c>
      <c r="H27" s="255">
        <v>100000000</v>
      </c>
      <c r="I27" s="34"/>
    </row>
    <row r="28" spans="2:13">
      <c r="B28" s="224" t="s">
        <v>468</v>
      </c>
      <c r="C28" s="207" t="s">
        <v>374</v>
      </c>
      <c r="D28" s="253" t="s">
        <v>72</v>
      </c>
      <c r="E28" s="222" t="s">
        <v>432</v>
      </c>
      <c r="F28" s="254" t="s">
        <v>66</v>
      </c>
      <c r="G28" s="209">
        <v>488000000</v>
      </c>
      <c r="H28" s="255">
        <v>488000000</v>
      </c>
      <c r="I28" s="34"/>
    </row>
    <row r="29" spans="2:13">
      <c r="B29" s="224" t="s">
        <v>468</v>
      </c>
      <c r="C29" s="207" t="s">
        <v>322</v>
      </c>
      <c r="D29" s="253" t="s">
        <v>72</v>
      </c>
      <c r="E29" s="222" t="s">
        <v>432</v>
      </c>
      <c r="F29" s="254" t="s">
        <v>66</v>
      </c>
      <c r="G29" s="209">
        <v>618000000</v>
      </c>
      <c r="H29" s="255">
        <v>618000000</v>
      </c>
      <c r="I29" s="34"/>
    </row>
    <row r="30" spans="2:13">
      <c r="B30" s="224" t="s">
        <v>468</v>
      </c>
      <c r="C30" s="207" t="s">
        <v>328</v>
      </c>
      <c r="D30" s="253" t="s">
        <v>72</v>
      </c>
      <c r="E30" s="222" t="s">
        <v>432</v>
      </c>
      <c r="F30" s="254" t="s">
        <v>66</v>
      </c>
      <c r="G30" s="209">
        <v>33000000</v>
      </c>
      <c r="H30" s="255">
        <v>33000000</v>
      </c>
      <c r="I30" s="34"/>
    </row>
    <row r="31" spans="2:13">
      <c r="B31" s="139" t="s">
        <v>468</v>
      </c>
      <c r="C31" s="207" t="s">
        <v>287</v>
      </c>
      <c r="D31" s="253" t="s">
        <v>72</v>
      </c>
      <c r="E31" s="222" t="s">
        <v>432</v>
      </c>
      <c r="F31" s="254" t="s">
        <v>66</v>
      </c>
      <c r="G31" s="209">
        <v>200000000</v>
      </c>
      <c r="H31" s="255">
        <v>200000000</v>
      </c>
      <c r="I31" s="34"/>
    </row>
    <row r="32" spans="2:13">
      <c r="B32" s="139" t="s">
        <v>468</v>
      </c>
      <c r="C32" s="207" t="s">
        <v>329</v>
      </c>
      <c r="D32" s="253" t="s">
        <v>72</v>
      </c>
      <c r="E32" s="222" t="s">
        <v>432</v>
      </c>
      <c r="F32" s="254" t="s">
        <v>66</v>
      </c>
      <c r="G32" s="209">
        <v>90000000</v>
      </c>
      <c r="H32" s="255">
        <v>90000000</v>
      </c>
      <c r="I32" s="34"/>
    </row>
    <row r="33" spans="2:9">
      <c r="B33" s="139" t="s">
        <v>468</v>
      </c>
      <c r="C33" s="207" t="s">
        <v>402</v>
      </c>
      <c r="D33" s="253" t="s">
        <v>72</v>
      </c>
      <c r="E33" s="222" t="s">
        <v>432</v>
      </c>
      <c r="F33" s="254" t="s">
        <v>66</v>
      </c>
      <c r="G33" s="210">
        <v>300000000</v>
      </c>
      <c r="H33" s="255">
        <v>300000000</v>
      </c>
      <c r="I33" s="34"/>
    </row>
    <row r="34" spans="2:9">
      <c r="B34" s="139" t="s">
        <v>468</v>
      </c>
      <c r="C34" s="207" t="s">
        <v>343</v>
      </c>
      <c r="D34" s="253" t="s">
        <v>72</v>
      </c>
      <c r="E34" s="222" t="s">
        <v>432</v>
      </c>
      <c r="F34" s="254" t="s">
        <v>67</v>
      </c>
      <c r="G34" s="223">
        <v>20000000</v>
      </c>
      <c r="H34" s="255">
        <v>183672000</v>
      </c>
      <c r="I34" s="34"/>
    </row>
    <row r="35" spans="2:9">
      <c r="B35" s="139" t="s">
        <v>468</v>
      </c>
      <c r="C35" s="258" t="s">
        <v>403</v>
      </c>
      <c r="D35" s="257" t="s">
        <v>72</v>
      </c>
      <c r="E35" s="222" t="s">
        <v>432</v>
      </c>
      <c r="F35" s="254" t="s">
        <v>67</v>
      </c>
      <c r="G35" s="209">
        <v>5000000</v>
      </c>
      <c r="H35" s="255">
        <v>45918000</v>
      </c>
      <c r="I35" s="34"/>
    </row>
    <row r="36" spans="2:9">
      <c r="B36" s="139" t="s">
        <v>468</v>
      </c>
      <c r="C36" s="258" t="s">
        <v>462</v>
      </c>
      <c r="D36" s="256" t="s">
        <v>72</v>
      </c>
      <c r="E36" s="222" t="s">
        <v>432</v>
      </c>
      <c r="F36" s="256" t="s">
        <v>67</v>
      </c>
      <c r="G36" s="209">
        <v>15000000</v>
      </c>
      <c r="H36" s="255">
        <v>137754000</v>
      </c>
      <c r="I36" s="34"/>
    </row>
    <row r="37" spans="2:9">
      <c r="B37" s="139" t="s">
        <v>342</v>
      </c>
      <c r="C37" s="207" t="s">
        <v>404</v>
      </c>
      <c r="D37" s="254" t="s">
        <v>72</v>
      </c>
      <c r="E37" s="222" t="s">
        <v>434</v>
      </c>
      <c r="F37" s="254" t="s">
        <v>66</v>
      </c>
      <c r="G37" s="209">
        <v>10000000</v>
      </c>
      <c r="H37" s="255">
        <v>10000000</v>
      </c>
      <c r="I37" s="34"/>
    </row>
    <row r="38" spans="2:9">
      <c r="B38" s="139" t="s">
        <v>342</v>
      </c>
      <c r="C38" s="207" t="s">
        <v>344</v>
      </c>
      <c r="D38" s="253" t="s">
        <v>72</v>
      </c>
      <c r="E38" s="222" t="s">
        <v>434</v>
      </c>
      <c r="F38" s="254" t="s">
        <v>66</v>
      </c>
      <c r="G38" s="209">
        <v>1254500000</v>
      </c>
      <c r="H38" s="255">
        <v>1254500000</v>
      </c>
      <c r="I38" s="34"/>
    </row>
    <row r="39" spans="2:9">
      <c r="B39" s="139" t="s">
        <v>342</v>
      </c>
      <c r="C39" s="207" t="s">
        <v>405</v>
      </c>
      <c r="D39" s="253" t="s">
        <v>72</v>
      </c>
      <c r="E39" s="222" t="s">
        <v>434</v>
      </c>
      <c r="F39" s="254" t="s">
        <v>66</v>
      </c>
      <c r="G39" s="209">
        <v>245000000</v>
      </c>
      <c r="H39" s="255">
        <v>245000000</v>
      </c>
      <c r="I39" s="34"/>
    </row>
    <row r="40" spans="2:9">
      <c r="B40" s="139" t="s">
        <v>342</v>
      </c>
      <c r="C40" s="207" t="s">
        <v>345</v>
      </c>
      <c r="D40" s="253" t="s">
        <v>72</v>
      </c>
      <c r="E40" s="222" t="s">
        <v>434</v>
      </c>
      <c r="F40" s="254" t="s">
        <v>66</v>
      </c>
      <c r="G40" s="209">
        <v>25000000</v>
      </c>
      <c r="H40" s="255">
        <v>25000000</v>
      </c>
      <c r="I40" s="34"/>
    </row>
    <row r="41" spans="2:9">
      <c r="B41" s="139" t="s">
        <v>342</v>
      </c>
      <c r="C41" s="207" t="s">
        <v>428</v>
      </c>
      <c r="D41" s="253" t="s">
        <v>72</v>
      </c>
      <c r="E41" s="222" t="s">
        <v>434</v>
      </c>
      <c r="F41" s="254" t="s">
        <v>66</v>
      </c>
      <c r="G41" s="209">
        <v>100000000</v>
      </c>
      <c r="H41" s="255">
        <v>100000000</v>
      </c>
      <c r="I41" s="34"/>
    </row>
    <row r="42" spans="2:9">
      <c r="B42" s="139" t="s">
        <v>342</v>
      </c>
      <c r="C42" s="207" t="s">
        <v>429</v>
      </c>
      <c r="D42" s="253" t="s">
        <v>72</v>
      </c>
      <c r="E42" s="222" t="s">
        <v>434</v>
      </c>
      <c r="F42" s="254" t="s">
        <v>66</v>
      </c>
      <c r="G42" s="206">
        <v>335000000</v>
      </c>
      <c r="H42" s="255">
        <v>335000000</v>
      </c>
      <c r="I42" s="34"/>
    </row>
    <row r="43" spans="2:9">
      <c r="B43" s="139" t="s">
        <v>342</v>
      </c>
      <c r="C43" s="207" t="s">
        <v>186</v>
      </c>
      <c r="D43" s="253" t="s">
        <v>72</v>
      </c>
      <c r="E43" s="222" t="s">
        <v>434</v>
      </c>
      <c r="F43" s="254" t="s">
        <v>67</v>
      </c>
      <c r="G43" s="209">
        <v>15000000</v>
      </c>
      <c r="H43" s="255">
        <v>137754000</v>
      </c>
      <c r="I43" s="34"/>
    </row>
    <row r="44" spans="2:9">
      <c r="B44" s="139" t="s">
        <v>342</v>
      </c>
      <c r="C44" s="207" t="s">
        <v>406</v>
      </c>
      <c r="D44" s="253" t="s">
        <v>72</v>
      </c>
      <c r="E44" s="222" t="s">
        <v>434</v>
      </c>
      <c r="F44" s="254" t="s">
        <v>67</v>
      </c>
      <c r="G44" s="209">
        <v>22300000</v>
      </c>
      <c r="H44" s="255">
        <v>204794280</v>
      </c>
      <c r="I44" s="34"/>
    </row>
    <row r="45" spans="2:9">
      <c r="B45" s="139" t="s">
        <v>342</v>
      </c>
      <c r="C45" s="207" t="s">
        <v>407</v>
      </c>
      <c r="D45" s="253" t="s">
        <v>72</v>
      </c>
      <c r="E45" s="222" t="s">
        <v>434</v>
      </c>
      <c r="F45" s="254" t="s">
        <v>67</v>
      </c>
      <c r="G45" s="209">
        <v>10000000</v>
      </c>
      <c r="H45" s="255">
        <v>91836000</v>
      </c>
      <c r="I45" s="34"/>
    </row>
    <row r="46" spans="2:9">
      <c r="B46" s="139" t="s">
        <v>342</v>
      </c>
      <c r="C46" s="258" t="s">
        <v>408</v>
      </c>
      <c r="D46" s="257" t="s">
        <v>72</v>
      </c>
      <c r="E46" s="222" t="s">
        <v>434</v>
      </c>
      <c r="F46" s="254" t="s">
        <v>67</v>
      </c>
      <c r="G46" s="209">
        <v>26000000</v>
      </c>
      <c r="H46" s="255">
        <v>238773600</v>
      </c>
      <c r="I46" s="34"/>
    </row>
    <row r="47" spans="2:9">
      <c r="B47" s="139" t="s">
        <v>182</v>
      </c>
      <c r="C47" s="207" t="s">
        <v>85</v>
      </c>
      <c r="D47" s="254" t="s">
        <v>337</v>
      </c>
      <c r="E47" s="158" t="s">
        <v>94</v>
      </c>
      <c r="F47" s="254" t="s">
        <v>67</v>
      </c>
      <c r="G47" s="209">
        <v>5000000</v>
      </c>
      <c r="H47" s="255">
        <v>45918000</v>
      </c>
      <c r="I47" s="34"/>
    </row>
    <row r="48" spans="2:9">
      <c r="B48" s="139" t="s">
        <v>182</v>
      </c>
      <c r="C48" s="207" t="s">
        <v>130</v>
      </c>
      <c r="D48" s="254" t="s">
        <v>337</v>
      </c>
      <c r="E48" s="158" t="s">
        <v>94</v>
      </c>
      <c r="F48" s="254" t="s">
        <v>67</v>
      </c>
      <c r="G48" s="210">
        <v>11000000</v>
      </c>
      <c r="H48" s="255">
        <v>101019600</v>
      </c>
      <c r="I48" s="34"/>
    </row>
    <row r="49" spans="2:9">
      <c r="B49" s="139" t="s">
        <v>182</v>
      </c>
      <c r="C49" s="207" t="s">
        <v>373</v>
      </c>
      <c r="D49" s="254" t="s">
        <v>337</v>
      </c>
      <c r="E49" s="158" t="s">
        <v>94</v>
      </c>
      <c r="F49" s="254" t="s">
        <v>67</v>
      </c>
      <c r="G49" s="209">
        <v>80000000</v>
      </c>
      <c r="H49" s="255">
        <v>734688000</v>
      </c>
      <c r="I49" s="34"/>
    </row>
    <row r="50" spans="2:9">
      <c r="B50" s="139" t="s">
        <v>182</v>
      </c>
      <c r="C50" s="207" t="s">
        <v>457</v>
      </c>
      <c r="D50" s="254" t="s">
        <v>337</v>
      </c>
      <c r="E50" s="158" t="s">
        <v>94</v>
      </c>
      <c r="F50" s="254" t="s">
        <v>66</v>
      </c>
      <c r="G50" s="209">
        <v>59000000</v>
      </c>
      <c r="H50" s="255">
        <v>59000000</v>
      </c>
      <c r="I50" s="34"/>
    </row>
    <row r="51" spans="2:9">
      <c r="B51" s="139" t="s">
        <v>182</v>
      </c>
      <c r="C51" s="207" t="s">
        <v>279</v>
      </c>
      <c r="D51" s="254" t="s">
        <v>337</v>
      </c>
      <c r="E51" s="158" t="s">
        <v>94</v>
      </c>
      <c r="F51" s="254" t="s">
        <v>66</v>
      </c>
      <c r="G51" s="209">
        <v>100000000</v>
      </c>
      <c r="H51" s="255">
        <v>100000000</v>
      </c>
      <c r="I51" s="34"/>
    </row>
    <row r="52" spans="2:9">
      <c r="B52" s="139" t="s">
        <v>182</v>
      </c>
      <c r="C52" s="207" t="s">
        <v>376</v>
      </c>
      <c r="D52" s="254" t="s">
        <v>337</v>
      </c>
      <c r="E52" s="158" t="s">
        <v>94</v>
      </c>
      <c r="F52" s="254" t="s">
        <v>67</v>
      </c>
      <c r="G52" s="209">
        <v>80000000</v>
      </c>
      <c r="H52" s="255">
        <v>734688000</v>
      </c>
      <c r="I52" s="34"/>
    </row>
    <row r="53" spans="2:9">
      <c r="B53" s="139" t="s">
        <v>285</v>
      </c>
      <c r="C53" s="207" t="s">
        <v>304</v>
      </c>
      <c r="D53" s="253" t="s">
        <v>72</v>
      </c>
      <c r="E53" s="222" t="s">
        <v>459</v>
      </c>
      <c r="F53" s="254" t="s">
        <v>66</v>
      </c>
      <c r="G53" s="209">
        <v>50000000</v>
      </c>
      <c r="H53" s="255">
        <v>50000000</v>
      </c>
      <c r="I53" s="34"/>
    </row>
    <row r="54" spans="2:9">
      <c r="B54" s="139" t="s">
        <v>285</v>
      </c>
      <c r="C54" s="207" t="s">
        <v>463</v>
      </c>
      <c r="D54" s="253" t="s">
        <v>72</v>
      </c>
      <c r="E54" s="222" t="s">
        <v>459</v>
      </c>
      <c r="F54" s="254" t="s">
        <v>66</v>
      </c>
      <c r="G54" s="209">
        <v>25000000</v>
      </c>
      <c r="H54" s="255">
        <v>25000000</v>
      </c>
      <c r="I54" s="34"/>
    </row>
    <row r="55" spans="2:9">
      <c r="B55" s="139" t="s">
        <v>285</v>
      </c>
      <c r="C55" s="207" t="s">
        <v>346</v>
      </c>
      <c r="D55" s="253" t="s">
        <v>72</v>
      </c>
      <c r="E55" s="222" t="s">
        <v>459</v>
      </c>
      <c r="F55" s="254" t="s">
        <v>66</v>
      </c>
      <c r="G55" s="206">
        <v>330000000</v>
      </c>
      <c r="H55" s="255">
        <v>330000000</v>
      </c>
      <c r="I55" s="34"/>
    </row>
    <row r="56" spans="2:9">
      <c r="B56" s="139" t="s">
        <v>285</v>
      </c>
      <c r="C56" s="207" t="s">
        <v>409</v>
      </c>
      <c r="D56" s="253" t="s">
        <v>72</v>
      </c>
      <c r="E56" s="222" t="s">
        <v>459</v>
      </c>
      <c r="F56" s="254" t="s">
        <v>66</v>
      </c>
      <c r="G56" s="206">
        <v>110000000</v>
      </c>
      <c r="H56" s="255">
        <v>110000000</v>
      </c>
      <c r="I56" s="34"/>
    </row>
    <row r="57" spans="2:9">
      <c r="B57" s="139" t="s">
        <v>285</v>
      </c>
      <c r="C57" s="207" t="s">
        <v>430</v>
      </c>
      <c r="D57" s="253" t="s">
        <v>72</v>
      </c>
      <c r="E57" s="222" t="s">
        <v>459</v>
      </c>
      <c r="F57" s="254" t="s">
        <v>66</v>
      </c>
      <c r="G57" s="209">
        <v>400000000</v>
      </c>
      <c r="H57" s="255">
        <v>400000000</v>
      </c>
      <c r="I57" s="34"/>
    </row>
    <row r="58" spans="2:9">
      <c r="B58" s="224" t="s">
        <v>461</v>
      </c>
      <c r="C58" s="207" t="s">
        <v>464</v>
      </c>
      <c r="D58" s="254" t="s">
        <v>337</v>
      </c>
      <c r="E58" s="158" t="s">
        <v>94</v>
      </c>
      <c r="F58" s="254" t="s">
        <v>66</v>
      </c>
      <c r="G58" s="209">
        <v>125000000</v>
      </c>
      <c r="H58" s="255">
        <v>125000000</v>
      </c>
      <c r="I58" s="34"/>
    </row>
    <row r="59" spans="2:9">
      <c r="B59" s="139" t="s">
        <v>327</v>
      </c>
      <c r="C59" s="207" t="s">
        <v>465</v>
      </c>
      <c r="D59" s="253" t="s">
        <v>72</v>
      </c>
      <c r="E59" s="222" t="s">
        <v>459</v>
      </c>
      <c r="F59" s="254" t="s">
        <v>66</v>
      </c>
      <c r="G59" s="209">
        <v>100000000</v>
      </c>
      <c r="H59" s="255">
        <v>100000000</v>
      </c>
      <c r="I59" s="34"/>
    </row>
    <row r="60" spans="2:9">
      <c r="B60" s="139" t="s">
        <v>327</v>
      </c>
      <c r="C60" s="207" t="s">
        <v>410</v>
      </c>
      <c r="D60" s="253" t="s">
        <v>72</v>
      </c>
      <c r="E60" s="222" t="s">
        <v>459</v>
      </c>
      <c r="F60" s="254" t="s">
        <v>66</v>
      </c>
      <c r="G60" s="209">
        <v>150000000</v>
      </c>
      <c r="H60" s="255">
        <v>150000000</v>
      </c>
      <c r="I60" s="34"/>
    </row>
    <row r="61" spans="2:9">
      <c r="B61" s="139" t="s">
        <v>456</v>
      </c>
      <c r="C61" s="207" t="s">
        <v>84</v>
      </c>
      <c r="D61" s="253" t="s">
        <v>72</v>
      </c>
      <c r="E61" s="222" t="s">
        <v>433</v>
      </c>
      <c r="F61" s="254" t="s">
        <v>67</v>
      </c>
      <c r="G61" s="209">
        <v>21000000</v>
      </c>
      <c r="H61" s="255">
        <v>192855600</v>
      </c>
      <c r="I61" s="34"/>
    </row>
    <row r="62" spans="2:9">
      <c r="B62" s="139" t="s">
        <v>456</v>
      </c>
      <c r="C62" s="207" t="s">
        <v>228</v>
      </c>
      <c r="D62" s="253" t="s">
        <v>72</v>
      </c>
      <c r="E62" s="222" t="s">
        <v>435</v>
      </c>
      <c r="F62" s="254" t="s">
        <v>67</v>
      </c>
      <c r="G62" s="209">
        <v>80000000</v>
      </c>
      <c r="H62" s="255">
        <v>734688000</v>
      </c>
      <c r="I62" s="34"/>
    </row>
    <row r="63" spans="2:9">
      <c r="B63" s="139" t="s">
        <v>456</v>
      </c>
      <c r="C63" s="207" t="s">
        <v>280</v>
      </c>
      <c r="D63" s="253" t="s">
        <v>72</v>
      </c>
      <c r="E63" s="222" t="s">
        <v>435</v>
      </c>
      <c r="F63" s="254" t="s">
        <v>67</v>
      </c>
      <c r="G63" s="209">
        <v>10000000</v>
      </c>
      <c r="H63" s="255">
        <v>91836000</v>
      </c>
      <c r="I63" s="34"/>
    </row>
    <row r="64" spans="2:9">
      <c r="B64" s="139" t="s">
        <v>179</v>
      </c>
      <c r="C64" s="207" t="s">
        <v>466</v>
      </c>
      <c r="D64" s="253" t="s">
        <v>72</v>
      </c>
      <c r="E64" s="222" t="s">
        <v>435</v>
      </c>
      <c r="F64" s="254" t="s">
        <v>66</v>
      </c>
      <c r="G64" s="209">
        <v>40000000</v>
      </c>
      <c r="H64" s="255">
        <v>40000000</v>
      </c>
      <c r="I64" s="34"/>
    </row>
    <row r="65" spans="2:10">
      <c r="B65" s="139" t="s">
        <v>179</v>
      </c>
      <c r="C65" s="207" t="s">
        <v>288</v>
      </c>
      <c r="D65" s="253" t="s">
        <v>72</v>
      </c>
      <c r="E65" s="222" t="s">
        <v>435</v>
      </c>
      <c r="F65" s="254" t="s">
        <v>66</v>
      </c>
      <c r="G65" s="209">
        <v>105000000</v>
      </c>
      <c r="H65" s="255">
        <v>105000000</v>
      </c>
      <c r="I65" s="34"/>
    </row>
    <row r="66" spans="2:10">
      <c r="B66" s="139" t="s">
        <v>179</v>
      </c>
      <c r="C66" s="207" t="s">
        <v>305</v>
      </c>
      <c r="D66" s="139" t="s">
        <v>72</v>
      </c>
      <c r="E66" s="222" t="s">
        <v>435</v>
      </c>
      <c r="F66" s="254" t="s">
        <v>66</v>
      </c>
      <c r="G66" s="209">
        <v>1843000000</v>
      </c>
      <c r="H66" s="255">
        <v>1843000000</v>
      </c>
      <c r="I66" s="34"/>
    </row>
    <row r="67" spans="2:10">
      <c r="B67" s="139" t="s">
        <v>179</v>
      </c>
      <c r="C67" s="207" t="s">
        <v>330</v>
      </c>
      <c r="D67" s="253" t="s">
        <v>72</v>
      </c>
      <c r="E67" s="222" t="s">
        <v>435</v>
      </c>
      <c r="F67" s="254" t="s">
        <v>66</v>
      </c>
      <c r="G67" s="209">
        <v>763000000</v>
      </c>
      <c r="H67" s="255">
        <v>763000000</v>
      </c>
      <c r="I67" s="34"/>
    </row>
    <row r="68" spans="2:10">
      <c r="B68" s="224" t="s">
        <v>179</v>
      </c>
      <c r="C68" s="207" t="s">
        <v>331</v>
      </c>
      <c r="D68" s="253" t="s">
        <v>72</v>
      </c>
      <c r="E68" s="222" t="s">
        <v>435</v>
      </c>
      <c r="F68" s="254" t="s">
        <v>66</v>
      </c>
      <c r="G68" s="209">
        <v>1914000000</v>
      </c>
      <c r="H68" s="255">
        <v>1914000000</v>
      </c>
      <c r="I68" s="34"/>
    </row>
    <row r="69" spans="2:10">
      <c r="B69" s="139" t="s">
        <v>179</v>
      </c>
      <c r="C69" s="207" t="s">
        <v>332</v>
      </c>
      <c r="D69" s="253" t="s">
        <v>72</v>
      </c>
      <c r="E69" s="222" t="s">
        <v>435</v>
      </c>
      <c r="F69" s="254" t="s">
        <v>66</v>
      </c>
      <c r="G69" s="209">
        <v>1790000000</v>
      </c>
      <c r="H69" s="255">
        <v>1790000000</v>
      </c>
      <c r="I69" s="34"/>
    </row>
    <row r="70" spans="2:10">
      <c r="B70" s="139" t="s">
        <v>179</v>
      </c>
      <c r="C70" s="207" t="s">
        <v>411</v>
      </c>
      <c r="D70" s="253" t="s">
        <v>72</v>
      </c>
      <c r="E70" s="222" t="s">
        <v>435</v>
      </c>
      <c r="F70" s="254" t="s">
        <v>66</v>
      </c>
      <c r="G70" s="210">
        <v>770000000</v>
      </c>
      <c r="H70" s="255">
        <v>770000000</v>
      </c>
      <c r="I70" s="34"/>
    </row>
    <row r="71" spans="2:10">
      <c r="B71" s="139" t="s">
        <v>183</v>
      </c>
      <c r="C71" s="207" t="s">
        <v>82</v>
      </c>
      <c r="D71" s="253" t="s">
        <v>72</v>
      </c>
      <c r="E71" s="222" t="s">
        <v>432</v>
      </c>
      <c r="F71" s="254" t="s">
        <v>67</v>
      </c>
      <c r="G71" s="210">
        <v>10000000</v>
      </c>
      <c r="H71" s="255">
        <v>91836000</v>
      </c>
      <c r="I71" s="34"/>
    </row>
    <row r="72" spans="2:10">
      <c r="B72" s="139" t="s">
        <v>183</v>
      </c>
      <c r="C72" s="207" t="s">
        <v>333</v>
      </c>
      <c r="D72" s="253" t="s">
        <v>72</v>
      </c>
      <c r="E72" s="222" t="s">
        <v>432</v>
      </c>
      <c r="F72" s="254" t="s">
        <v>67</v>
      </c>
      <c r="G72" s="209">
        <v>9000000</v>
      </c>
      <c r="H72" s="255">
        <v>82652400</v>
      </c>
      <c r="I72" s="34"/>
    </row>
    <row r="73" spans="2:10">
      <c r="B73" s="139" t="s">
        <v>183</v>
      </c>
      <c r="C73" s="207" t="s">
        <v>412</v>
      </c>
      <c r="D73" s="253" t="s">
        <v>72</v>
      </c>
      <c r="E73" s="222" t="s">
        <v>432</v>
      </c>
      <c r="F73" s="254" t="s">
        <v>67</v>
      </c>
      <c r="G73" s="209">
        <v>11000000</v>
      </c>
      <c r="H73" s="255">
        <v>101019600</v>
      </c>
      <c r="I73" s="34"/>
    </row>
    <row r="74" spans="2:10">
      <c r="B74" s="139" t="s">
        <v>184</v>
      </c>
      <c r="C74" s="207" t="s">
        <v>375</v>
      </c>
      <c r="D74" s="254" t="s">
        <v>337</v>
      </c>
      <c r="E74" s="158" t="s">
        <v>94</v>
      </c>
      <c r="F74" s="254" t="s">
        <v>67</v>
      </c>
      <c r="G74" s="209">
        <v>8305000</v>
      </c>
      <c r="H74" s="255">
        <v>76269798</v>
      </c>
      <c r="I74" s="34"/>
    </row>
    <row r="75" spans="2:10">
      <c r="B75" s="139" t="s">
        <v>184</v>
      </c>
      <c r="C75" s="207" t="s">
        <v>347</v>
      </c>
      <c r="D75" s="254" t="s">
        <v>337</v>
      </c>
      <c r="E75" s="158" t="s">
        <v>94</v>
      </c>
      <c r="F75" s="254" t="s">
        <v>67</v>
      </c>
      <c r="G75" s="209">
        <v>2974000</v>
      </c>
      <c r="H75" s="255">
        <v>27312026.399999999</v>
      </c>
      <c r="I75" s="34"/>
    </row>
    <row r="76" spans="2:10">
      <c r="B76" s="139" t="s">
        <v>181</v>
      </c>
      <c r="C76" s="207" t="s">
        <v>68</v>
      </c>
      <c r="D76" s="253" t="s">
        <v>72</v>
      </c>
      <c r="E76" s="158" t="s">
        <v>319</v>
      </c>
      <c r="F76" s="254" t="s">
        <v>67</v>
      </c>
      <c r="G76" s="209">
        <v>5000000</v>
      </c>
      <c r="H76" s="255">
        <v>45918000</v>
      </c>
      <c r="I76" s="34"/>
    </row>
    <row r="77" spans="2:10">
      <c r="B77" s="139" t="s">
        <v>181</v>
      </c>
      <c r="C77" s="207" t="s">
        <v>413</v>
      </c>
      <c r="D77" s="253" t="s">
        <v>72</v>
      </c>
      <c r="E77" s="158" t="s">
        <v>319</v>
      </c>
      <c r="F77" s="254" t="s">
        <v>67</v>
      </c>
      <c r="G77" s="209">
        <v>2000000</v>
      </c>
      <c r="H77" s="255">
        <v>18367200</v>
      </c>
      <c r="I77" s="34"/>
    </row>
    <row r="78" spans="2:10">
      <c r="B78" s="139" t="s">
        <v>181</v>
      </c>
      <c r="C78" s="207" t="s">
        <v>306</v>
      </c>
      <c r="D78" s="253" t="s">
        <v>72</v>
      </c>
      <c r="E78" s="158" t="s">
        <v>319</v>
      </c>
      <c r="F78" s="254" t="s">
        <v>67</v>
      </c>
      <c r="G78" s="209">
        <v>5000000</v>
      </c>
      <c r="H78" s="255">
        <v>45918000</v>
      </c>
      <c r="I78" s="26"/>
    </row>
    <row r="79" spans="2:10">
      <c r="B79" s="139" t="s">
        <v>181</v>
      </c>
      <c r="C79" s="207" t="s">
        <v>415</v>
      </c>
      <c r="D79" s="253" t="s">
        <v>72</v>
      </c>
      <c r="E79" s="158" t="s">
        <v>319</v>
      </c>
      <c r="F79" s="254" t="s">
        <v>67</v>
      </c>
      <c r="G79" s="209">
        <v>15000000</v>
      </c>
      <c r="H79" s="255">
        <v>137754000</v>
      </c>
      <c r="I79" s="26"/>
      <c r="J79" s="230"/>
    </row>
    <row r="80" spans="2:10">
      <c r="B80" s="224" t="s">
        <v>181</v>
      </c>
      <c r="C80" s="207" t="s">
        <v>416</v>
      </c>
      <c r="D80" s="253" t="s">
        <v>72</v>
      </c>
      <c r="E80" s="222" t="s">
        <v>433</v>
      </c>
      <c r="F80" s="254" t="s">
        <v>67</v>
      </c>
      <c r="G80" s="209">
        <v>76562000</v>
      </c>
      <c r="H80" s="255">
        <v>703114783.20000005</v>
      </c>
      <c r="I80" s="26"/>
    </row>
    <row r="81" spans="2:11">
      <c r="B81" s="139" t="s">
        <v>398</v>
      </c>
      <c r="C81" s="207" t="s">
        <v>334</v>
      </c>
      <c r="D81" s="253" t="s">
        <v>72</v>
      </c>
      <c r="E81" s="222" t="s">
        <v>433</v>
      </c>
      <c r="F81" s="254" t="s">
        <v>66</v>
      </c>
      <c r="G81" s="209">
        <v>200000000</v>
      </c>
      <c r="H81" s="255">
        <v>200000000</v>
      </c>
      <c r="I81" s="26"/>
    </row>
    <row r="82" spans="2:11">
      <c r="B82" s="139" t="s">
        <v>180</v>
      </c>
      <c r="C82" s="207" t="s">
        <v>348</v>
      </c>
      <c r="D82" s="254" t="s">
        <v>72</v>
      </c>
      <c r="E82" s="222" t="s">
        <v>433</v>
      </c>
      <c r="F82" s="254" t="s">
        <v>66</v>
      </c>
      <c r="G82" s="209">
        <v>498000000</v>
      </c>
      <c r="H82" s="255">
        <v>498000000</v>
      </c>
      <c r="I82" s="26"/>
    </row>
    <row r="83" spans="2:11">
      <c r="B83" s="139" t="s">
        <v>180</v>
      </c>
      <c r="C83" s="207" t="s">
        <v>349</v>
      </c>
      <c r="D83" s="253" t="s">
        <v>72</v>
      </c>
      <c r="E83" s="222" t="s">
        <v>433</v>
      </c>
      <c r="F83" s="254" t="s">
        <v>66</v>
      </c>
      <c r="G83" s="209">
        <v>110000000</v>
      </c>
      <c r="H83" s="255">
        <v>110000000</v>
      </c>
      <c r="I83" s="26"/>
    </row>
    <row r="84" spans="2:11">
      <c r="B84" s="139" t="s">
        <v>180</v>
      </c>
      <c r="C84" s="207" t="s">
        <v>350</v>
      </c>
      <c r="D84" s="253" t="s">
        <v>72</v>
      </c>
      <c r="E84" s="222" t="s">
        <v>433</v>
      </c>
      <c r="F84" s="254" t="s">
        <v>66</v>
      </c>
      <c r="G84" s="209">
        <v>880000000</v>
      </c>
      <c r="H84" s="255">
        <v>880000000</v>
      </c>
      <c r="I84" s="26"/>
    </row>
    <row r="85" spans="2:11">
      <c r="B85" s="139" t="s">
        <v>180</v>
      </c>
      <c r="C85" s="207" t="s">
        <v>458</v>
      </c>
      <c r="D85" s="253" t="s">
        <v>72</v>
      </c>
      <c r="E85" s="222" t="s">
        <v>433</v>
      </c>
      <c r="F85" s="254" t="s">
        <v>66</v>
      </c>
      <c r="G85" s="209">
        <v>675000000</v>
      </c>
      <c r="H85" s="255">
        <v>675000000</v>
      </c>
      <c r="I85" s="26"/>
    </row>
    <row r="86" spans="2:11">
      <c r="B86" s="139" t="s">
        <v>180</v>
      </c>
      <c r="C86" s="207" t="s">
        <v>266</v>
      </c>
      <c r="D86" s="253" t="s">
        <v>72</v>
      </c>
      <c r="E86" s="222" t="s">
        <v>433</v>
      </c>
      <c r="F86" s="254" t="s">
        <v>67</v>
      </c>
      <c r="G86" s="206">
        <v>5000000</v>
      </c>
      <c r="H86" s="255">
        <v>45918000</v>
      </c>
      <c r="I86" s="26"/>
    </row>
    <row r="87" spans="2:11">
      <c r="B87" s="139" t="s">
        <v>180</v>
      </c>
      <c r="C87" s="258" t="s">
        <v>378</v>
      </c>
      <c r="D87" s="257" t="s">
        <v>72</v>
      </c>
      <c r="E87" s="222" t="s">
        <v>433</v>
      </c>
      <c r="F87" s="254" t="s">
        <v>67</v>
      </c>
      <c r="G87" s="209">
        <v>15700000</v>
      </c>
      <c r="H87" s="255">
        <v>144182520</v>
      </c>
      <c r="I87" s="26"/>
    </row>
    <row r="88" spans="2:11">
      <c r="B88" s="139" t="s">
        <v>185</v>
      </c>
      <c r="C88" s="207" t="s">
        <v>335</v>
      </c>
      <c r="D88" s="254" t="s">
        <v>72</v>
      </c>
      <c r="E88" s="222" t="s">
        <v>433</v>
      </c>
      <c r="F88" s="254" t="s">
        <v>66</v>
      </c>
      <c r="G88" s="209">
        <v>322000000</v>
      </c>
      <c r="H88" s="255">
        <v>322000000</v>
      </c>
      <c r="I88" s="26"/>
    </row>
    <row r="89" spans="2:11">
      <c r="B89" s="139" t="s">
        <v>185</v>
      </c>
      <c r="C89" s="207" t="s">
        <v>336</v>
      </c>
      <c r="D89" s="253" t="s">
        <v>72</v>
      </c>
      <c r="E89" s="222" t="s">
        <v>433</v>
      </c>
      <c r="F89" s="254" t="s">
        <v>66</v>
      </c>
      <c r="G89" s="210">
        <v>149000000</v>
      </c>
      <c r="H89" s="255">
        <v>149000000</v>
      </c>
      <c r="I89" s="26"/>
    </row>
    <row r="90" spans="2:11">
      <c r="B90" s="139" t="s">
        <v>185</v>
      </c>
      <c r="C90" s="207" t="s">
        <v>351</v>
      </c>
      <c r="D90" s="253" t="s">
        <v>72</v>
      </c>
      <c r="E90" s="222" t="s">
        <v>433</v>
      </c>
      <c r="F90" s="254" t="s">
        <v>66</v>
      </c>
      <c r="G90" s="209">
        <v>65000000</v>
      </c>
      <c r="H90" s="255">
        <v>65000000</v>
      </c>
      <c r="I90" s="26"/>
      <c r="K90" s="230"/>
    </row>
    <row r="91" spans="2:11">
      <c r="B91" s="139" t="s">
        <v>185</v>
      </c>
      <c r="C91" s="207" t="s">
        <v>467</v>
      </c>
      <c r="D91" s="253" t="s">
        <v>72</v>
      </c>
      <c r="E91" s="222" t="s">
        <v>433</v>
      </c>
      <c r="F91" s="254" t="s">
        <v>66</v>
      </c>
      <c r="G91" s="210">
        <v>50000000</v>
      </c>
      <c r="H91" s="255">
        <v>50000000</v>
      </c>
      <c r="I91" s="26"/>
    </row>
    <row r="92" spans="2:11">
      <c r="B92" s="139" t="s">
        <v>185</v>
      </c>
      <c r="C92" s="207" t="s">
        <v>417</v>
      </c>
      <c r="D92" s="253" t="s">
        <v>72</v>
      </c>
      <c r="E92" s="222" t="s">
        <v>433</v>
      </c>
      <c r="F92" s="254" t="s">
        <v>66</v>
      </c>
      <c r="G92" s="209">
        <v>830000000</v>
      </c>
      <c r="H92" s="255">
        <v>830000000</v>
      </c>
      <c r="I92" s="26"/>
    </row>
    <row r="93" spans="2:11">
      <c r="B93" s="139" t="s">
        <v>185</v>
      </c>
      <c r="C93" s="207" t="s">
        <v>229</v>
      </c>
      <c r="D93" s="253" t="s">
        <v>72</v>
      </c>
      <c r="E93" s="222" t="s">
        <v>433</v>
      </c>
      <c r="F93" s="254" t="s">
        <v>67</v>
      </c>
      <c r="G93" s="209">
        <v>16000000</v>
      </c>
      <c r="H93" s="255">
        <v>146937600</v>
      </c>
      <c r="I93" s="26"/>
    </row>
    <row r="94" spans="2:11">
      <c r="B94" s="139" t="s">
        <v>185</v>
      </c>
      <c r="C94" s="207" t="s">
        <v>307</v>
      </c>
      <c r="D94" s="253" t="s">
        <v>72</v>
      </c>
      <c r="E94" s="222" t="s">
        <v>433</v>
      </c>
      <c r="F94" s="254" t="s">
        <v>67</v>
      </c>
      <c r="G94" s="209">
        <v>15000000</v>
      </c>
      <c r="H94" s="255">
        <v>137754000</v>
      </c>
      <c r="I94" s="26"/>
    </row>
    <row r="95" spans="2:11">
      <c r="B95" s="224" t="s">
        <v>185</v>
      </c>
      <c r="C95" s="207" t="s">
        <v>308</v>
      </c>
      <c r="D95" s="253" t="s">
        <v>72</v>
      </c>
      <c r="E95" s="222" t="s">
        <v>433</v>
      </c>
      <c r="F95" s="254" t="s">
        <v>67</v>
      </c>
      <c r="G95" s="209">
        <v>98000000</v>
      </c>
      <c r="H95" s="255">
        <v>899992800</v>
      </c>
      <c r="I95" s="26"/>
    </row>
    <row r="96" spans="2:11">
      <c r="B96" s="139" t="s">
        <v>185</v>
      </c>
      <c r="C96" s="207" t="s">
        <v>418</v>
      </c>
      <c r="D96" s="253" t="s">
        <v>72</v>
      </c>
      <c r="E96" s="222" t="s">
        <v>433</v>
      </c>
      <c r="F96" s="254" t="s">
        <v>67</v>
      </c>
      <c r="G96" s="210">
        <v>52380000</v>
      </c>
      <c r="H96" s="255">
        <v>481036968</v>
      </c>
      <c r="I96" s="26"/>
      <c r="K96" s="230"/>
    </row>
    <row r="97" spans="2:11">
      <c r="B97" s="139" t="s">
        <v>185</v>
      </c>
      <c r="C97" s="207" t="s">
        <v>419</v>
      </c>
      <c r="D97" s="253" t="s">
        <v>72</v>
      </c>
      <c r="E97" s="222" t="s">
        <v>433</v>
      </c>
      <c r="F97" s="254" t="s">
        <v>67</v>
      </c>
      <c r="G97" s="209">
        <v>26100000</v>
      </c>
      <c r="H97" s="255">
        <v>239691960</v>
      </c>
      <c r="I97" s="26"/>
    </row>
    <row r="98" spans="2:11">
      <c r="B98" s="139" t="s">
        <v>185</v>
      </c>
      <c r="C98" s="258" t="s">
        <v>420</v>
      </c>
      <c r="D98" s="257" t="s">
        <v>72</v>
      </c>
      <c r="E98" s="222" t="s">
        <v>433</v>
      </c>
      <c r="F98" s="254" t="s">
        <v>67</v>
      </c>
      <c r="G98" s="209">
        <v>82900000</v>
      </c>
      <c r="H98" s="255">
        <v>761320440</v>
      </c>
      <c r="I98" s="26"/>
    </row>
    <row r="99" spans="2:11">
      <c r="B99" s="139" t="s">
        <v>399</v>
      </c>
      <c r="C99" s="207" t="s">
        <v>414</v>
      </c>
      <c r="D99" s="253" t="s">
        <v>72</v>
      </c>
      <c r="E99" s="222" t="s">
        <v>433</v>
      </c>
      <c r="F99" s="254" t="s">
        <v>67</v>
      </c>
      <c r="G99" s="209">
        <v>47300000</v>
      </c>
      <c r="H99" s="255">
        <v>434384280</v>
      </c>
      <c r="I99" s="26"/>
    </row>
    <row r="100" spans="2:11">
      <c r="B100" s="139" t="s">
        <v>399</v>
      </c>
      <c r="C100" s="207" t="s">
        <v>352</v>
      </c>
      <c r="D100" s="253" t="s">
        <v>72</v>
      </c>
      <c r="E100" s="222" t="s">
        <v>433</v>
      </c>
      <c r="F100" s="254" t="s">
        <v>67</v>
      </c>
      <c r="G100" s="209">
        <v>7500000</v>
      </c>
      <c r="H100" s="255">
        <v>68877000</v>
      </c>
      <c r="I100" s="26"/>
    </row>
    <row r="101" spans="2:11">
      <c r="B101" s="139"/>
      <c r="C101" s="207"/>
      <c r="D101" s="208"/>
      <c r="E101" s="222"/>
      <c r="F101" s="212"/>
      <c r="G101" s="209"/>
      <c r="H101" s="206"/>
      <c r="I101" s="26"/>
    </row>
    <row r="102" spans="2:11">
      <c r="B102" s="139" t="s">
        <v>469</v>
      </c>
      <c r="C102" s="207"/>
      <c r="D102" s="175" t="s">
        <v>311</v>
      </c>
      <c r="E102" s="222" t="s">
        <v>436</v>
      </c>
      <c r="F102" s="254" t="s">
        <v>66</v>
      </c>
      <c r="G102" s="255">
        <v>409721173.06</v>
      </c>
      <c r="H102" s="255">
        <v>409721173.06</v>
      </c>
      <c r="I102" s="26"/>
    </row>
    <row r="103" spans="2:11">
      <c r="B103" s="139" t="s">
        <v>469</v>
      </c>
      <c r="C103" s="207"/>
      <c r="D103" s="175" t="s">
        <v>311</v>
      </c>
      <c r="E103" s="222" t="s">
        <v>436</v>
      </c>
      <c r="F103" s="254" t="s">
        <v>67</v>
      </c>
      <c r="G103" s="255">
        <v>661453.80000000005</v>
      </c>
      <c r="H103" s="255">
        <v>6010630.6806000005</v>
      </c>
      <c r="I103" s="26"/>
      <c r="K103" s="230"/>
    </row>
    <row r="104" spans="2:11">
      <c r="B104" s="139" t="s">
        <v>469</v>
      </c>
      <c r="C104" s="207"/>
      <c r="D104" s="175" t="s">
        <v>311</v>
      </c>
      <c r="E104" s="222" t="s">
        <v>436</v>
      </c>
      <c r="F104" s="254" t="s">
        <v>86</v>
      </c>
      <c r="G104" s="255">
        <v>1640120.73</v>
      </c>
      <c r="H104" s="255">
        <v>14141612.970278999</v>
      </c>
      <c r="I104" s="26"/>
      <c r="K104" s="230"/>
    </row>
    <row r="105" spans="2:11">
      <c r="B105" s="139" t="s">
        <v>470</v>
      </c>
      <c r="C105" s="207"/>
      <c r="D105" s="175" t="s">
        <v>311</v>
      </c>
      <c r="E105" s="222" t="s">
        <v>437</v>
      </c>
      <c r="F105" s="254" t="s">
        <v>66</v>
      </c>
      <c r="G105" s="255">
        <v>53321231</v>
      </c>
      <c r="H105" s="255">
        <v>53321231</v>
      </c>
      <c r="I105" s="26"/>
      <c r="K105" s="230"/>
    </row>
    <row r="106" spans="2:11">
      <c r="B106" s="139" t="s">
        <v>320</v>
      </c>
      <c r="C106" s="207"/>
      <c r="D106" s="175" t="s">
        <v>311</v>
      </c>
      <c r="E106" s="222" t="s">
        <v>438</v>
      </c>
      <c r="F106" s="254" t="s">
        <v>66</v>
      </c>
      <c r="G106" s="255">
        <v>80760290.329999998</v>
      </c>
      <c r="H106" s="255">
        <v>80760290.329999998</v>
      </c>
      <c r="I106" s="26"/>
    </row>
    <row r="107" spans="2:11">
      <c r="B107" s="139" t="s">
        <v>353</v>
      </c>
      <c r="C107" s="207"/>
      <c r="D107" s="175" t="s">
        <v>311</v>
      </c>
      <c r="E107" s="222" t="s">
        <v>439</v>
      </c>
      <c r="F107" s="254" t="s">
        <v>66</v>
      </c>
      <c r="G107" s="255">
        <v>2426508</v>
      </c>
      <c r="H107" s="255">
        <v>2426508</v>
      </c>
      <c r="I107" s="26"/>
    </row>
    <row r="108" spans="2:11">
      <c r="B108" s="139"/>
      <c r="C108" s="207"/>
      <c r="D108" s="175"/>
      <c r="E108" s="222"/>
      <c r="F108" s="212"/>
      <c r="G108" s="209"/>
      <c r="H108" s="206"/>
      <c r="I108" s="26"/>
    </row>
    <row r="109" spans="2:11">
      <c r="C109" s="4"/>
      <c r="D109" s="158"/>
      <c r="E109" s="158"/>
      <c r="F109" s="158"/>
      <c r="H109" s="196">
        <f>SUM(H20:H108)</f>
        <v>25955251901.640884</v>
      </c>
    </row>
    <row r="110" spans="2:11">
      <c r="C110" s="4"/>
      <c r="D110" s="158"/>
      <c r="E110" s="158"/>
      <c r="F110" s="158"/>
      <c r="H110" s="196"/>
    </row>
    <row r="111" spans="2:11">
      <c r="B111" s="4" t="s">
        <v>189</v>
      </c>
      <c r="C111" s="4"/>
      <c r="D111" s="158"/>
      <c r="E111" s="158"/>
      <c r="F111" s="158"/>
      <c r="G111" s="158" t="s">
        <v>234</v>
      </c>
      <c r="H111" s="220">
        <f>H99/G99</f>
        <v>9.1836000000000002</v>
      </c>
    </row>
    <row r="112" spans="2:11">
      <c r="B112" s="4" t="s">
        <v>309</v>
      </c>
      <c r="C112" s="4"/>
      <c r="D112" s="158"/>
      <c r="E112" s="158"/>
      <c r="F112" s="158"/>
      <c r="G112" s="158" t="s">
        <v>233</v>
      </c>
      <c r="H112" s="220">
        <f>H104/G104</f>
        <v>8.6222999999999992</v>
      </c>
    </row>
    <row r="113" spans="2:6">
      <c r="B113" s="4" t="s">
        <v>310</v>
      </c>
      <c r="C113" s="4"/>
      <c r="D113" s="158"/>
      <c r="E113" s="158"/>
      <c r="F113" s="158"/>
    </row>
  </sheetData>
  <sortState ref="B106:H113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2017-02-08T10:37:58Z</cp:lastPrinted>
  <dcterms:created xsi:type="dcterms:W3CDTF">2011-04-15T10:59:56Z</dcterms:created>
  <dcterms:modified xsi:type="dcterms:W3CDTF">2017-04-20T14:17:59Z</dcterms:modified>
</cp:coreProperties>
</file>