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40" yWindow="525" windowWidth="24825" windowHeight="11535"/>
  </bookViews>
  <sheets>
    <sheet name="Cover" sheetId="11" r:id="rId1"/>
    <sheet name="Pool overview" sheetId="13" r:id="rId2"/>
    <sheet name="Substitute Collateral" sheetId="12" r:id="rId3"/>
  </sheets>
  <definedNames>
    <definedName name="_xlnm.Print_Area" localSheetId="0">Cover!$A$1:$J$59</definedName>
    <definedName name="_xlnm.Print_Area" localSheetId="1">'Pool overview'!$B$1:$F$187</definedName>
    <definedName name="_xlnm.Print_Area" localSheetId="2">'Substitute Collateral'!$A$6:$H$99</definedName>
  </definedNames>
  <calcPr calcId="145621"/>
</workbook>
</file>

<file path=xl/calcChain.xml><?xml version="1.0" encoding="utf-8"?>
<calcChain xmlns="http://schemas.openxmlformats.org/spreadsheetml/2006/main">
  <c r="C19" i="12" l="1"/>
  <c r="C15" i="12"/>
  <c r="C16" i="12"/>
  <c r="C17" i="12"/>
  <c r="C18" i="12"/>
  <c r="C13" i="12"/>
  <c r="C12" i="12"/>
  <c r="C11" i="12"/>
  <c r="C10" i="12"/>
  <c r="H95" i="12"/>
  <c r="H99" i="12"/>
  <c r="H98" i="12"/>
  <c r="H97" i="12"/>
  <c r="C8" i="12" l="1"/>
</calcChain>
</file>

<file path=xl/sharedStrings.xml><?xml version="1.0" encoding="utf-8"?>
<sst xmlns="http://schemas.openxmlformats.org/spreadsheetml/2006/main" count="754" uniqueCount="405">
  <si>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</si>
  <si>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</si>
  <si>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</si>
  <si>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</si>
  <si>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</si>
  <si>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</si>
  <si>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</si>
  <si>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</si>
  <si>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</si>
  <si>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</si>
  <si>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</si>
  <si>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</si>
  <si>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</si>
  <si>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</si>
  <si>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</si>
  <si>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</si>
  <si>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</si>
  <si>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</si>
  <si>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</si>
  <si>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</si>
  <si>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</si>
  <si>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</si>
  <si>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</si>
  <si>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</si>
  <si>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</si>
  <si>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</si>
  <si>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</si>
  <si>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</si>
  <si>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</si>
  <si>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</si>
  <si>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</si>
  <si>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</si>
  <si>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</si>
  <si>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</si>
  <si>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</si>
  <si>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</si>
  <si>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</si>
  <si>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</si>
  <si>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</si>
  <si>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</si>
  <si>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</si>
  <si>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</si>
  <si>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</si>
  <si>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</si>
  <si>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</si>
  <si>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</si>
  <si>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</si>
  <si>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</si>
  <si>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</si>
  <si>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</si>
  <si>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</si>
  <si>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</si>
  <si>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</si>
  <si>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</si>
  <si>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</si>
  <si>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NO0010520356</t>
  </si>
  <si>
    <t>XS0495145657</t>
  </si>
  <si>
    <t>NO0010572142</t>
  </si>
  <si>
    <t>XS0519708613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</si>
  <si>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</si>
  <si>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</si>
  <si>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</si>
  <si>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</si>
  <si>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</si>
  <si>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</si>
  <si>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</si>
  <si>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</si>
  <si>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NO0010531304</t>
  </si>
  <si>
    <t>NO0010531478</t>
  </si>
  <si>
    <t>NO0010534688</t>
  </si>
  <si>
    <t>Total balance (NOK)</t>
  </si>
  <si>
    <t>4% Fixed Rate</t>
  </si>
  <si>
    <t>XS0587952085</t>
  </si>
  <si>
    <t>NO0010564982</t>
  </si>
  <si>
    <t>XS0576372691</t>
  </si>
  <si>
    <t>XS0619631624</t>
  </si>
  <si>
    <t>XS0515762093</t>
  </si>
  <si>
    <t>Semi-annually</t>
  </si>
  <si>
    <t>XS0632246426</t>
  </si>
  <si>
    <t>Phone: +47 51 50 94 15</t>
  </si>
  <si>
    <t>carl.hjelle@sparebank1.no</t>
  </si>
  <si>
    <t>XS0478979551</t>
  </si>
  <si>
    <t>DE000A1K0UB7</t>
  </si>
  <si>
    <t>DE000A1H36V3</t>
  </si>
  <si>
    <t>Covered Bond</t>
  </si>
  <si>
    <t>Deposit</t>
  </si>
  <si>
    <t>NO0010441678</t>
  </si>
  <si>
    <t>NO0010464944</t>
  </si>
  <si>
    <t>NO0010621782</t>
  </si>
  <si>
    <t>NO0010623234</t>
  </si>
  <si>
    <t>XS0674396782</t>
  </si>
  <si>
    <t>NO0010622137</t>
  </si>
  <si>
    <t>NO0010628290</t>
  </si>
  <si>
    <t>NO0010633068</t>
  </si>
  <si>
    <t>NO0010630833</t>
  </si>
  <si>
    <t>NO0010625460</t>
  </si>
  <si>
    <t>XS0707700919</t>
  </si>
  <si>
    <t>Carl Fredrik Hjelle, Risk Manager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</si>
  <si>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</si>
  <si>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</si>
  <si>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</si>
  <si>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</si>
  <si>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</si>
  <si>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</si>
  <si>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</si>
  <si>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</si>
  <si>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</si>
  <si>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</si>
  <si>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</si>
  <si>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</si>
  <si>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</si>
  <si>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</si>
  <si>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</si>
  <si>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</si>
  <si>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</si>
  <si>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</si>
  <si>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</si>
  <si>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</si>
  <si>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</si>
  <si>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</si>
  <si>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</si>
  <si>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 xml:space="preserve">   FI Senior Unsecured (min rated A/A2)</t>
  </si>
  <si>
    <t>XS0766475858</t>
  </si>
  <si>
    <t>NO0010646904</t>
  </si>
  <si>
    <t>06 / 2018</t>
  </si>
  <si>
    <t>09 / 2013</t>
  </si>
  <si>
    <t>10 / 2017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</si>
  <si>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</si>
  <si>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</si>
  <si>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</si>
  <si>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</si>
  <si>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</si>
  <si>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</si>
  <si>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</si>
  <si>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</si>
  <si>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</si>
  <si>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</si>
  <si>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</si>
  <si>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</si>
  <si>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</si>
  <si>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11 / 2014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</si>
  <si>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</si>
  <si>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</si>
  <si>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</si>
  <si>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</si>
  <si>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</si>
  <si>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</si>
  <si>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</si>
  <si>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</si>
  <si>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</si>
  <si>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</si>
  <si>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</si>
  <si>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</si>
  <si>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</si>
  <si>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</si>
  <si>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</si>
  <si>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</si>
  <si>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</si>
  <si>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</si>
  <si>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</si>
  <si>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</si>
  <si>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</si>
  <si>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</si>
  <si>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</si>
  <si>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</si>
  <si>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</si>
  <si>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</si>
  <si>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</si>
  <si>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</si>
  <si>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</si>
  <si>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</si>
  <si>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</si>
  <si>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</si>
  <si>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</si>
  <si>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</si>
  <si>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</si>
  <si>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</si>
  <si>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</si>
  <si>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</si>
  <si>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</si>
  <si>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</si>
  <si>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</si>
  <si>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</si>
  <si>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</si>
  <si>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</si>
  <si>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</si>
  <si>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</si>
  <si>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</si>
  <si>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</si>
  <si>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</si>
  <si>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</si>
  <si>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</si>
  <si>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</si>
  <si>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</si>
  <si>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</si>
  <si>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</si>
  <si>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</si>
  <si>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</si>
  <si>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</si>
  <si>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</si>
  <si>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</si>
  <si>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</si>
  <si>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</si>
  <si>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</si>
  <si>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</si>
  <si>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</si>
  <si>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</si>
  <si>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</si>
  <si>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</si>
  <si>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</si>
  <si>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</si>
  <si>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</si>
  <si>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</si>
  <si>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3</t>
  </si>
  <si>
    <t xml:space="preserve"> Series 2/2012</t>
  </si>
  <si>
    <t xml:space="preserve"> Series 2/2011</t>
  </si>
  <si>
    <t xml:space="preserve"> Series 6/2012</t>
  </si>
  <si>
    <t>10 / 2019</t>
  </si>
  <si>
    <t>NO0010657596</t>
  </si>
  <si>
    <t xml:space="preserve"> Series 4/2012</t>
  </si>
  <si>
    <t>3.40% Fixed Rate</t>
  </si>
  <si>
    <t>NO0010655368</t>
  </si>
  <si>
    <t xml:space="preserve"> Series 12/2011</t>
  </si>
  <si>
    <t xml:space="preserve"> Series 10/2011</t>
  </si>
  <si>
    <t xml:space="preserve"> Series 8/2011</t>
  </si>
  <si>
    <t xml:space="preserve"> Series 7/2011</t>
  </si>
  <si>
    <t xml:space="preserve"> Series 5/2011</t>
  </si>
  <si>
    <t xml:space="preserve"> Series 4/2011</t>
  </si>
  <si>
    <t xml:space="preserve"> Series 3/2011</t>
  </si>
  <si>
    <t xml:space="preserve"> Series 15</t>
  </si>
  <si>
    <t xml:space="preserve"> Series 13</t>
  </si>
  <si>
    <t xml:space="preserve"> Series 6</t>
  </si>
  <si>
    <t xml:space="preserve"> Series 4</t>
  </si>
  <si>
    <t>Series 3/2012</t>
  </si>
  <si>
    <t>10 Largest Loans</t>
  </si>
  <si>
    <t>11 / 2019</t>
  </si>
  <si>
    <t>1.75% Fixed Rate</t>
  </si>
  <si>
    <t>XS0858653230</t>
  </si>
  <si>
    <t>DnB NOR Boligkreditt AS</t>
  </si>
  <si>
    <t>Møre Boligkreditt AS</t>
  </si>
  <si>
    <t>Nordea Hypotek AB</t>
  </si>
  <si>
    <t>Nordea Eiendomskreditt</t>
  </si>
  <si>
    <t>Sparebanken Vest Boligkreditt</t>
  </si>
  <si>
    <t>Skandinaviska Enskilda Bank</t>
  </si>
  <si>
    <t>Terra Boligkreditt AS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</si>
  <si>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</si>
  <si>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</si>
  <si>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</si>
  <si>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</si>
  <si>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</si>
  <si>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</si>
  <si>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</si>
  <si>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</si>
  <si>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</si>
  <si>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</si>
  <si>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</si>
  <si>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</si>
  <si>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</si>
  <si>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</si>
  <si>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</si>
  <si>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</si>
  <si>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</si>
  <si>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</si>
  <si>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</si>
  <si>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</si>
  <si>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</si>
  <si>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</si>
  <si>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</si>
  <si>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</si>
  <si>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</si>
  <si>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</si>
  <si>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</si>
  <si>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</si>
  <si>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</si>
  <si>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</si>
  <si>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</si>
  <si>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</si>
  <si>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</si>
  <si>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</si>
  <si>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</si>
  <si>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</si>
  <si>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</si>
  <si>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</si>
  <si>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</si>
  <si>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</si>
  <si>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</si>
  <si>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</si>
  <si>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DNB BANK ASA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</si>
  <si>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</si>
  <si>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</si>
  <si>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</si>
  <si>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</si>
  <si>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</si>
  <si>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</si>
  <si>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</si>
  <si>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</si>
  <si>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 xml:space="preserve"> Series 1 / 2013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</si>
  <si>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</si>
  <si>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</si>
  <si>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</si>
  <si>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</si>
  <si>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</si>
  <si>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</si>
  <si>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</si>
  <si>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</si>
  <si>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</si>
  <si>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</si>
  <si>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</si>
  <si>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</si>
  <si>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</si>
  <si>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</si>
  <si>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</si>
  <si>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</si>
  <si>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</si>
  <si>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</si>
  <si>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</si>
  <si>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</si>
  <si>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</si>
  <si>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</si>
  <si>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</si>
  <si>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</si>
  <si>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</si>
  <si>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</si>
  <si>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</si>
  <si>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</si>
  <si>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</si>
  <si>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</si>
  <si>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</si>
  <si>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</si>
  <si>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</si>
  <si>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</si>
  <si>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</si>
  <si>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</si>
  <si>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</si>
  <si>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</si>
  <si>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</si>
  <si>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</si>
  <si>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Financial Institution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</si>
  <si>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</si>
  <si>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</si>
  <si>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</si>
  <si>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</si>
  <si>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</si>
  <si>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</si>
  <si>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</si>
  <si>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</si>
  <si>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</si>
  <si>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</si>
  <si>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** Any differences in this table and the financial statements is due to the FX rates used for non-NOK amounts</t>
  </si>
  <si>
    <t>Eivind Hegelstad, Investor Relations</t>
  </si>
  <si>
    <t>eivind.hegelstad@sparebank1.no</t>
  </si>
  <si>
    <t>Phone: +47 51 50 93 67</t>
  </si>
  <si>
    <t>XS0690389217</t>
  </si>
  <si>
    <t>NO0010503741</t>
  </si>
  <si>
    <t>NO0010416662</t>
  </si>
  <si>
    <t>XS1014673849</t>
  </si>
  <si>
    <t>NO0010705965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</si>
  <si>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</si>
  <si>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</si>
  <si>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</si>
  <si>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</si>
  <si>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10</t>
  </si>
  <si>
    <t>06 /2009</t>
  </si>
  <si>
    <t>2nd Quarter 2014</t>
  </si>
  <si>
    <t>Date of Report: 30/06/14</t>
  </si>
  <si>
    <t>DANSKE BANK A/S</t>
  </si>
  <si>
    <t>NO0010543523</t>
  </si>
  <si>
    <t>KLP Kommunekreditt</t>
  </si>
  <si>
    <t>Landshypotek Ab</t>
  </si>
  <si>
    <t>NO0010495575</t>
  </si>
  <si>
    <t>NO0010503931</t>
  </si>
  <si>
    <t>NO0010672405</t>
  </si>
  <si>
    <t>NO0010664394</t>
  </si>
  <si>
    <t>NO0010614662</t>
  </si>
  <si>
    <t>NO0010662307</t>
  </si>
  <si>
    <t>NO0010675978</t>
  </si>
  <si>
    <t>NO0010585185</t>
  </si>
  <si>
    <t>NO0010565369</t>
  </si>
  <si>
    <t>NO0010575079</t>
  </si>
  <si>
    <t>NO0010625833</t>
  </si>
  <si>
    <t>NO0010657232</t>
  </si>
  <si>
    <t>NO0010583933</t>
  </si>
  <si>
    <t>NO0010636574</t>
  </si>
  <si>
    <t>NO0010612492</t>
  </si>
  <si>
    <t>NO0010674971</t>
  </si>
  <si>
    <t>NO0010703531</t>
  </si>
  <si>
    <t>NO0010713365</t>
  </si>
  <si>
    <t>NO0010689300</t>
  </si>
  <si>
    <t>NO0010708399</t>
  </si>
  <si>
    <t>NO0010589690</t>
  </si>
  <si>
    <t>NO0010695075</t>
  </si>
  <si>
    <t>NO0010497290</t>
  </si>
  <si>
    <t>NO0010638141</t>
  </si>
  <si>
    <t>NO0010635204</t>
  </si>
  <si>
    <t>NO0010572373</t>
  </si>
  <si>
    <t>NO0010554793</t>
  </si>
  <si>
    <t>Agency</t>
  </si>
  <si>
    <t>SR-Bank NOK</t>
  </si>
  <si>
    <t>SR-Bank EUR</t>
  </si>
  <si>
    <t>SR-Bank USD</t>
  </si>
  <si>
    <t>SR-Bank SEK</t>
  </si>
  <si>
    <t>SNN NOK</t>
  </si>
  <si>
    <t>DNB NOK</t>
  </si>
  <si>
    <t>SEB NOK</t>
  </si>
  <si>
    <t>Covered Bond Programme - Investor Report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</si>
</sst>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5" formatCode="#,##0.0000"/>
    <numFmt numFmtId="176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8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33" borderId="0" xfId="43" applyNumberFormat="1" applyFont="1" applyFill="1" applyBorder="1" applyAlignment="1">
      <alignment horizontal="center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19" fillId="33" borderId="0" xfId="43" applyNumberFormat="1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169" fontId="19" fillId="33" borderId="0" xfId="42" applyNumberFormat="1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2" fontId="0" fillId="0" borderId="24" xfId="0" applyNumberForma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5" fontId="20" fillId="0" borderId="0" xfId="0" applyNumberFormat="1" applyFont="1" applyFill="1" applyBorder="1"/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70" fontId="20" fillId="0" borderId="0" xfId="42" applyNumberFormat="1" applyFont="1" applyFill="1" applyBorder="1"/>
    <xf numFmtId="0" fontId="34" fillId="0" borderId="0" xfId="0" applyFont="1" applyBorder="1" applyAlignme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vind.hegelstad@sparebank1.no" TargetMode="External"/><Relationship Id="rId1" Type="http://schemas.openxmlformats.org/officeDocument/2006/relationships/hyperlink" Target="mailto:carl.hjelle@sparebank1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2"/>
  <sheetViews>
    <sheetView showGridLines="0" tabSelected="1" topLeftCell="A7" zoomScaleNormal="100" zoomScaleSheetLayoutView="100" workbookViewId="0">
      <selection activeCell="B14" sqref="B14"/>
    </sheetView>
  </sheetViews>
  <sheetFormatPr defaultColWidth="9.140625" defaultRowHeight="15" x14ac:dyDescent="0.25"/>
  <cols>
    <col min="1" max="1" width="1.28515625" customWidth="1"/>
    <col min="2" max="2" width="18.28515625" customWidth="1"/>
    <col min="3" max="3" width="12.85546875" style="138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 x14ac:dyDescent="0.25">
      <c r="B3" s="7"/>
      <c r="C3" s="62"/>
      <c r="D3" s="7"/>
      <c r="E3" s="8"/>
      <c r="F3" s="8"/>
      <c r="G3" s="8"/>
      <c r="H3" s="9"/>
    </row>
    <row r="4" spans="2:10" x14ac:dyDescent="0.25">
      <c r="B4" s="7"/>
      <c r="C4" s="62"/>
      <c r="D4" s="7"/>
      <c r="E4" s="8" t="s">
        <v>0</v>
      </c>
      <c r="F4" s="8"/>
      <c r="G4" s="8" t="s">
        <v>0</v>
      </c>
      <c r="H4" s="9"/>
    </row>
    <row r="5" spans="2:10" x14ac:dyDescent="0.25">
      <c r="B5" s="7"/>
      <c r="C5" s="62"/>
      <c r="D5" s="7"/>
      <c r="E5" s="8"/>
      <c r="F5" s="8"/>
      <c r="G5" s="8"/>
      <c r="H5" s="9"/>
    </row>
    <row r="6" spans="2:10" ht="20.25" customHeight="1" x14ac:dyDescent="0.25">
      <c r="B6" s="196" t="s">
        <v>1</v>
      </c>
      <c r="C6" s="196"/>
      <c r="D6" s="196"/>
      <c r="E6" s="196"/>
      <c r="F6" s="196"/>
      <c r="G6" s="196"/>
      <c r="H6" s="196"/>
      <c r="I6" s="196"/>
    </row>
    <row r="7" spans="2:10" x14ac:dyDescent="0.25">
      <c r="B7" s="196" t="s">
        <v>404</v>
      </c>
      <c r="C7" s="196"/>
      <c r="D7" s="196"/>
      <c r="E7" s="196"/>
      <c r="F7" s="196"/>
      <c r="G7" s="196"/>
      <c r="H7" s="196"/>
      <c r="I7" s="196"/>
    </row>
    <row r="8" spans="2:10" ht="15.75" thickBot="1" x14ac:dyDescent="0.3">
      <c r="B8" s="197" t="s">
        <v>205</v>
      </c>
      <c r="C8" s="197"/>
      <c r="D8" s="197"/>
      <c r="E8" s="197"/>
      <c r="F8" s="197"/>
      <c r="G8" s="197"/>
      <c r="H8" s="197"/>
      <c r="I8" s="197"/>
    </row>
    <row r="9" spans="2:10" ht="12.75" customHeight="1" x14ac:dyDescent="0.25">
      <c r="B9" s="10"/>
      <c r="C9" s="160"/>
      <c r="D9" s="10"/>
      <c r="E9" s="10"/>
      <c r="F9" s="10"/>
      <c r="G9" s="10"/>
      <c r="H9" s="10"/>
      <c r="I9" s="10"/>
      <c r="J9" s="10"/>
    </row>
    <row r="10" spans="2:10" x14ac:dyDescent="0.25">
      <c r="B10" s="11" t="s">
        <v>45</v>
      </c>
      <c r="C10" s="12" t="s">
        <v>360</v>
      </c>
      <c r="D10" s="12" t="s">
        <v>299</v>
      </c>
      <c r="E10" s="13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295</v>
      </c>
    </row>
    <row r="11" spans="2:10" x14ac:dyDescent="0.25">
      <c r="B11" s="149" t="s">
        <v>65</v>
      </c>
    </row>
    <row r="12" spans="2:10" x14ac:dyDescent="0.25">
      <c r="B12" s="159" t="s">
        <v>340</v>
      </c>
      <c r="C12" s="192">
        <v>1000</v>
      </c>
      <c r="D12" s="164" t="s">
        <v>344</v>
      </c>
      <c r="E12" s="164" t="s">
        <v>345</v>
      </c>
      <c r="F12" s="25" t="s">
        <v>51</v>
      </c>
      <c r="G12" s="25" t="s">
        <v>326</v>
      </c>
      <c r="H12" s="139" t="s">
        <v>3</v>
      </c>
      <c r="I12" s="31" t="s">
        <v>346</v>
      </c>
      <c r="J12" s="138">
        <v>8.2799999999999994</v>
      </c>
    </row>
    <row r="13" spans="2:10" x14ac:dyDescent="0.25">
      <c r="B13" s="159" t="s">
        <v>341</v>
      </c>
      <c r="C13" s="192">
        <v>100</v>
      </c>
      <c r="D13" s="165" t="s">
        <v>125</v>
      </c>
      <c r="E13" s="164" t="s">
        <v>342</v>
      </c>
      <c r="F13" s="25" t="s">
        <v>51</v>
      </c>
      <c r="G13" s="138" t="s">
        <v>54</v>
      </c>
      <c r="H13" s="139" t="s">
        <v>77</v>
      </c>
      <c r="I13" s="31" t="s">
        <v>343</v>
      </c>
      <c r="J13" s="166">
        <v>8.01</v>
      </c>
    </row>
    <row r="14" spans="2:10" x14ac:dyDescent="0.25">
      <c r="B14" s="9" t="s">
        <v>328</v>
      </c>
      <c r="C14" s="192">
        <v>1000</v>
      </c>
      <c r="D14" s="148" t="s">
        <v>325</v>
      </c>
      <c r="E14" s="41" t="s">
        <v>297</v>
      </c>
      <c r="F14" s="25" t="s">
        <v>51</v>
      </c>
      <c r="G14" s="25" t="s">
        <v>326</v>
      </c>
      <c r="H14" s="25" t="s">
        <v>3</v>
      </c>
      <c r="I14" s="30" t="s">
        <v>327</v>
      </c>
      <c r="J14" s="152">
        <v>7.61</v>
      </c>
    </row>
    <row r="15" spans="2:10" x14ac:dyDescent="0.25">
      <c r="B15" s="9" t="s">
        <v>206</v>
      </c>
      <c r="C15" s="192">
        <v>1000</v>
      </c>
      <c r="D15" s="148" t="s">
        <v>301</v>
      </c>
      <c r="E15" s="41" t="s">
        <v>203</v>
      </c>
      <c r="F15" s="25" t="s">
        <v>51</v>
      </c>
      <c r="G15" s="25" t="s">
        <v>150</v>
      </c>
      <c r="H15" s="25" t="s">
        <v>3</v>
      </c>
      <c r="I15" s="30" t="s">
        <v>204</v>
      </c>
      <c r="J15" s="152">
        <v>7.33</v>
      </c>
    </row>
    <row r="16" spans="2:10" ht="15.75" customHeight="1" x14ac:dyDescent="0.25">
      <c r="B16" s="9" t="s">
        <v>207</v>
      </c>
      <c r="C16" s="192">
        <v>1250</v>
      </c>
      <c r="D16" s="41" t="s">
        <v>302</v>
      </c>
      <c r="E16" s="41" t="s">
        <v>134</v>
      </c>
      <c r="F16" s="25" t="s">
        <v>51</v>
      </c>
      <c r="G16" s="25" t="s">
        <v>107</v>
      </c>
      <c r="H16" s="25" t="s">
        <v>3</v>
      </c>
      <c r="I16" s="26" t="s">
        <v>106</v>
      </c>
      <c r="J16" s="153">
        <v>7.69</v>
      </c>
    </row>
    <row r="17" spans="2:10" x14ac:dyDescent="0.25">
      <c r="B17" s="9" t="s">
        <v>208</v>
      </c>
      <c r="C17" s="192">
        <v>1250</v>
      </c>
      <c r="D17" s="41" t="s">
        <v>303</v>
      </c>
      <c r="E17" s="41" t="s">
        <v>133</v>
      </c>
      <c r="F17" s="25" t="s">
        <v>51</v>
      </c>
      <c r="G17" s="25" t="s">
        <v>146</v>
      </c>
      <c r="H17" s="25" t="s">
        <v>3</v>
      </c>
      <c r="I17" s="26" t="s">
        <v>96</v>
      </c>
      <c r="J17" s="153">
        <v>7.68</v>
      </c>
    </row>
    <row r="18" spans="2:10" x14ac:dyDescent="0.25">
      <c r="B18" s="9" t="s">
        <v>209</v>
      </c>
      <c r="C18" s="192">
        <v>1000</v>
      </c>
      <c r="D18" s="41" t="s">
        <v>304</v>
      </c>
      <c r="E18" s="41" t="s">
        <v>132</v>
      </c>
      <c r="F18" s="25" t="s">
        <v>51</v>
      </c>
      <c r="G18" s="25" t="s">
        <v>147</v>
      </c>
      <c r="H18" s="25" t="s">
        <v>3</v>
      </c>
      <c r="I18" s="26" t="s">
        <v>90</v>
      </c>
      <c r="J18" s="153">
        <v>7.7</v>
      </c>
    </row>
    <row r="19" spans="2:10" x14ac:dyDescent="0.25">
      <c r="B19" s="8" t="s">
        <v>210</v>
      </c>
      <c r="C19" s="192">
        <v>1000</v>
      </c>
      <c r="D19" s="41" t="s">
        <v>305</v>
      </c>
      <c r="E19" s="40" t="s">
        <v>131</v>
      </c>
      <c r="F19" s="15" t="s">
        <v>51</v>
      </c>
      <c r="G19" s="16" t="s">
        <v>71</v>
      </c>
      <c r="H19" s="25" t="s">
        <v>3</v>
      </c>
      <c r="I19" s="26" t="s">
        <v>72</v>
      </c>
      <c r="J19" s="153">
        <v>7.93</v>
      </c>
    </row>
    <row r="20" spans="2:10" x14ac:dyDescent="0.25">
      <c r="B20" s="8" t="s">
        <v>211</v>
      </c>
      <c r="C20" s="192">
        <v>1000</v>
      </c>
      <c r="D20" s="41" t="s">
        <v>306</v>
      </c>
      <c r="E20" s="40" t="s">
        <v>127</v>
      </c>
      <c r="F20" s="15" t="s">
        <v>51</v>
      </c>
      <c r="G20" s="16" t="s">
        <v>148</v>
      </c>
      <c r="H20" s="25" t="s">
        <v>3</v>
      </c>
      <c r="I20" s="26" t="s">
        <v>58</v>
      </c>
      <c r="J20" s="153">
        <v>7.89</v>
      </c>
    </row>
    <row r="21" spans="2:10" x14ac:dyDescent="0.25">
      <c r="B21" s="8" t="s">
        <v>212</v>
      </c>
      <c r="C21" s="192">
        <v>1250</v>
      </c>
      <c r="D21" s="41" t="s">
        <v>307</v>
      </c>
      <c r="E21" s="40" t="s">
        <v>128</v>
      </c>
      <c r="F21" s="15" t="s">
        <v>51</v>
      </c>
      <c r="G21" s="16" t="s">
        <v>145</v>
      </c>
      <c r="H21" s="25" t="s">
        <v>3</v>
      </c>
      <c r="I21" s="26" t="s">
        <v>56</v>
      </c>
      <c r="J21" s="153">
        <v>8.0299999999999994</v>
      </c>
    </row>
    <row r="22" spans="2:10" x14ac:dyDescent="0.25">
      <c r="B22" s="8"/>
      <c r="C22" s="25"/>
      <c r="D22" s="41"/>
      <c r="E22" s="40"/>
      <c r="F22" s="15"/>
      <c r="G22" s="15"/>
      <c r="H22" s="25"/>
      <c r="I22" s="26"/>
      <c r="J22" s="153"/>
    </row>
    <row r="23" spans="2:10" x14ac:dyDescent="0.25">
      <c r="B23" s="150" t="s">
        <v>113</v>
      </c>
      <c r="C23" s="25"/>
      <c r="D23" s="25"/>
      <c r="E23" s="39"/>
      <c r="F23" s="14"/>
      <c r="G23" s="30"/>
      <c r="H23" s="31"/>
      <c r="I23" s="26"/>
      <c r="J23" s="153"/>
    </row>
    <row r="24" spans="2:10" x14ac:dyDescent="0.25">
      <c r="B24" s="7" t="s">
        <v>332</v>
      </c>
      <c r="C24" s="192">
        <v>1000</v>
      </c>
      <c r="D24" s="41" t="s">
        <v>330</v>
      </c>
      <c r="E24" s="39" t="s">
        <v>331</v>
      </c>
      <c r="F24" s="25" t="s">
        <v>51</v>
      </c>
      <c r="G24" s="30" t="s">
        <v>150</v>
      </c>
      <c r="H24" s="25" t="s">
        <v>77</v>
      </c>
      <c r="I24" s="26" t="s">
        <v>329</v>
      </c>
      <c r="J24" s="153">
        <v>5.88</v>
      </c>
    </row>
    <row r="25" spans="2:10" x14ac:dyDescent="0.25">
      <c r="B25" s="7" t="s">
        <v>333</v>
      </c>
      <c r="C25" s="192">
        <v>1250</v>
      </c>
      <c r="D25" s="41" t="s">
        <v>310</v>
      </c>
      <c r="E25" s="41" t="s">
        <v>235</v>
      </c>
      <c r="F25" s="25" t="s">
        <v>51</v>
      </c>
      <c r="G25" s="30" t="s">
        <v>236</v>
      </c>
      <c r="H25" s="25" t="s">
        <v>77</v>
      </c>
      <c r="I25" s="26" t="s">
        <v>237</v>
      </c>
      <c r="J25" s="153">
        <v>5.74</v>
      </c>
    </row>
    <row r="26" spans="2:10" ht="15.75" customHeight="1" x14ac:dyDescent="0.25">
      <c r="B26" s="9" t="s">
        <v>214</v>
      </c>
      <c r="C26" s="192">
        <v>1250</v>
      </c>
      <c r="D26" s="41" t="s">
        <v>309</v>
      </c>
      <c r="E26" s="41" t="s">
        <v>135</v>
      </c>
      <c r="F26" s="25" t="s">
        <v>51</v>
      </c>
      <c r="G26" s="25" t="s">
        <v>155</v>
      </c>
      <c r="H26" s="25" t="s">
        <v>77</v>
      </c>
      <c r="I26" s="26" t="s">
        <v>122</v>
      </c>
      <c r="J26" s="153">
        <v>5.74</v>
      </c>
    </row>
    <row r="27" spans="2:10" ht="15.75" customHeight="1" x14ac:dyDescent="0.25">
      <c r="B27" s="9" t="s">
        <v>215</v>
      </c>
      <c r="C27" s="192">
        <v>1250</v>
      </c>
      <c r="D27" s="41" t="s">
        <v>308</v>
      </c>
      <c r="E27" s="41" t="s">
        <v>136</v>
      </c>
      <c r="F27" s="25" t="s">
        <v>51</v>
      </c>
      <c r="G27" s="25" t="s">
        <v>149</v>
      </c>
      <c r="H27" s="25" t="s">
        <v>77</v>
      </c>
      <c r="I27" s="26" t="s">
        <v>78</v>
      </c>
      <c r="J27" s="153">
        <v>5.59</v>
      </c>
    </row>
    <row r="28" spans="2:10" x14ac:dyDescent="0.25">
      <c r="B28" s="8"/>
      <c r="C28" s="25"/>
      <c r="D28" s="41"/>
      <c r="E28" s="40"/>
      <c r="F28" s="15"/>
      <c r="G28" s="16"/>
      <c r="H28" s="25"/>
      <c r="I28" s="26"/>
      <c r="J28" s="153"/>
    </row>
    <row r="29" spans="2:10" x14ac:dyDescent="0.25">
      <c r="B29" s="151" t="s">
        <v>64</v>
      </c>
      <c r="C29" s="25"/>
      <c r="D29" s="25"/>
      <c r="I29" s="26"/>
      <c r="J29" s="153"/>
    </row>
    <row r="30" spans="2:10" ht="13.5" customHeight="1" x14ac:dyDescent="0.25">
      <c r="B30" s="9" t="s">
        <v>296</v>
      </c>
      <c r="C30" s="192">
        <v>4500</v>
      </c>
      <c r="D30" s="41" t="s">
        <v>312</v>
      </c>
      <c r="E30" s="148" t="s">
        <v>297</v>
      </c>
      <c r="F30" s="25" t="s">
        <v>51</v>
      </c>
      <c r="G30" s="138" t="s">
        <v>54</v>
      </c>
      <c r="H30" s="26" t="s">
        <v>2</v>
      </c>
      <c r="I30" s="26" t="s">
        <v>298</v>
      </c>
      <c r="J30" s="153"/>
    </row>
    <row r="31" spans="2:10" ht="13.5" customHeight="1" x14ac:dyDescent="0.25">
      <c r="B31" s="9" t="s">
        <v>216</v>
      </c>
      <c r="C31" s="192">
        <v>5700</v>
      </c>
      <c r="D31" s="41" t="s">
        <v>313</v>
      </c>
      <c r="E31" s="41" t="s">
        <v>217</v>
      </c>
      <c r="F31" s="25" t="s">
        <v>51</v>
      </c>
      <c r="G31" s="138" t="s">
        <v>54</v>
      </c>
      <c r="H31" s="26" t="s">
        <v>2</v>
      </c>
      <c r="I31" s="26" t="s">
        <v>218</v>
      </c>
      <c r="J31" s="153"/>
    </row>
    <row r="32" spans="2:10" ht="13.5" customHeight="1" x14ac:dyDescent="0.25">
      <c r="B32" s="9" t="s">
        <v>219</v>
      </c>
      <c r="C32" s="192">
        <v>2450</v>
      </c>
      <c r="D32" s="41" t="s">
        <v>301</v>
      </c>
      <c r="E32" s="41" t="s">
        <v>254</v>
      </c>
      <c r="F32" s="25" t="s">
        <v>51</v>
      </c>
      <c r="G32" s="138" t="s">
        <v>220</v>
      </c>
      <c r="H32" s="26" t="s">
        <v>3</v>
      </c>
      <c r="I32" s="26" t="s">
        <v>221</v>
      </c>
      <c r="J32" s="153"/>
    </row>
    <row r="33" spans="2:10" ht="15.75" customHeight="1" x14ac:dyDescent="0.25">
      <c r="B33" s="9" t="s">
        <v>222</v>
      </c>
      <c r="C33" s="192">
        <v>620</v>
      </c>
      <c r="D33" s="41" t="s">
        <v>314</v>
      </c>
      <c r="E33" s="41" t="s">
        <v>138</v>
      </c>
      <c r="F33" s="25" t="s">
        <v>51</v>
      </c>
      <c r="G33" s="25" t="s">
        <v>154</v>
      </c>
      <c r="H33" s="25" t="s">
        <v>3</v>
      </c>
      <c r="I33" s="26" t="s">
        <v>93</v>
      </c>
      <c r="J33" s="153"/>
    </row>
    <row r="34" spans="2:10" x14ac:dyDescent="0.25">
      <c r="B34" s="9" t="s">
        <v>223</v>
      </c>
      <c r="C34" s="192">
        <v>3000</v>
      </c>
      <c r="D34" s="41" t="s">
        <v>314</v>
      </c>
      <c r="E34" s="41" t="s">
        <v>139</v>
      </c>
      <c r="F34" s="25" t="s">
        <v>51</v>
      </c>
      <c r="G34" s="25" t="s">
        <v>54</v>
      </c>
      <c r="H34" s="25" t="s">
        <v>2</v>
      </c>
      <c r="I34" s="26" t="s">
        <v>94</v>
      </c>
      <c r="J34" s="153"/>
    </row>
    <row r="35" spans="2:10" x14ac:dyDescent="0.25">
      <c r="B35" s="9" t="s">
        <v>224</v>
      </c>
      <c r="C35" s="192">
        <v>1497</v>
      </c>
      <c r="D35" s="41" t="s">
        <v>303</v>
      </c>
      <c r="E35" s="41" t="s">
        <v>140</v>
      </c>
      <c r="F35" s="25" t="s">
        <v>51</v>
      </c>
      <c r="G35" s="25" t="s">
        <v>54</v>
      </c>
      <c r="H35" s="25" t="s">
        <v>2</v>
      </c>
      <c r="I35" s="26" t="s">
        <v>92</v>
      </c>
      <c r="J35" s="153"/>
    </row>
    <row r="36" spans="2:10" x14ac:dyDescent="0.25">
      <c r="B36" s="9" t="s">
        <v>225</v>
      </c>
      <c r="C36" s="192">
        <v>1650</v>
      </c>
      <c r="D36" s="41" t="s">
        <v>315</v>
      </c>
      <c r="E36" s="41" t="s">
        <v>141</v>
      </c>
      <c r="F36" s="25" t="s">
        <v>51</v>
      </c>
      <c r="G36" s="25" t="s">
        <v>153</v>
      </c>
      <c r="H36" s="25" t="s">
        <v>3</v>
      </c>
      <c r="I36" s="26" t="s">
        <v>95</v>
      </c>
      <c r="J36" s="153"/>
    </row>
    <row r="37" spans="2:10" x14ac:dyDescent="0.25">
      <c r="B37" s="9" t="s">
        <v>226</v>
      </c>
      <c r="C37" s="192">
        <v>5750</v>
      </c>
      <c r="D37" s="41" t="s">
        <v>304</v>
      </c>
      <c r="E37" s="41" t="s">
        <v>142</v>
      </c>
      <c r="F37" s="25" t="s">
        <v>51</v>
      </c>
      <c r="G37" s="25" t="s">
        <v>54</v>
      </c>
      <c r="H37" s="25" t="s">
        <v>2</v>
      </c>
      <c r="I37" s="26" t="s">
        <v>89</v>
      </c>
      <c r="J37" s="153"/>
    </row>
    <row r="38" spans="2:10" x14ac:dyDescent="0.25">
      <c r="B38" s="9" t="s">
        <v>227</v>
      </c>
      <c r="C38" s="192">
        <v>3020</v>
      </c>
      <c r="D38" s="41" t="s">
        <v>316</v>
      </c>
      <c r="E38" s="41" t="s">
        <v>144</v>
      </c>
      <c r="F38" s="25" t="s">
        <v>51</v>
      </c>
      <c r="G38" s="25" t="s">
        <v>53</v>
      </c>
      <c r="H38" s="25" t="s">
        <v>3</v>
      </c>
      <c r="I38" s="26" t="s">
        <v>91</v>
      </c>
      <c r="J38" s="153"/>
    </row>
    <row r="39" spans="2:10" x14ac:dyDescent="0.25">
      <c r="B39" s="9" t="s">
        <v>228</v>
      </c>
      <c r="C39" s="192">
        <v>1000</v>
      </c>
      <c r="D39" s="41" t="s">
        <v>316</v>
      </c>
      <c r="E39" s="41" t="s">
        <v>143</v>
      </c>
      <c r="F39" s="25" t="s">
        <v>51</v>
      </c>
      <c r="G39" s="25" t="s">
        <v>54</v>
      </c>
      <c r="H39" s="25" t="s">
        <v>2</v>
      </c>
      <c r="I39" s="26" t="s">
        <v>88</v>
      </c>
      <c r="J39" s="153"/>
    </row>
    <row r="40" spans="2:10" x14ac:dyDescent="0.25">
      <c r="B40" s="8" t="s">
        <v>229</v>
      </c>
      <c r="C40" s="192">
        <v>2794</v>
      </c>
      <c r="D40" s="41" t="s">
        <v>300</v>
      </c>
      <c r="E40" s="40" t="s">
        <v>130</v>
      </c>
      <c r="F40" s="15" t="s">
        <v>51</v>
      </c>
      <c r="G40" s="16" t="s">
        <v>54</v>
      </c>
      <c r="H40" s="25" t="s">
        <v>2</v>
      </c>
      <c r="I40" s="26" t="s">
        <v>59</v>
      </c>
      <c r="J40" s="153"/>
    </row>
    <row r="41" spans="2:10" x14ac:dyDescent="0.25">
      <c r="B41" s="8" t="s">
        <v>230</v>
      </c>
      <c r="C41" s="192">
        <v>5600</v>
      </c>
      <c r="D41" s="41" t="s">
        <v>317</v>
      </c>
      <c r="E41" s="40" t="s">
        <v>129</v>
      </c>
      <c r="F41" s="15" t="s">
        <v>51</v>
      </c>
      <c r="G41" s="16" t="s">
        <v>54</v>
      </c>
      <c r="H41" s="25" t="s">
        <v>2</v>
      </c>
      <c r="I41" s="26" t="s">
        <v>57</v>
      </c>
      <c r="J41" s="153"/>
    </row>
    <row r="42" spans="2:10" x14ac:dyDescent="0.25">
      <c r="B42" s="8" t="s">
        <v>361</v>
      </c>
      <c r="C42" s="192">
        <v>1000</v>
      </c>
      <c r="D42" s="41" t="s">
        <v>362</v>
      </c>
      <c r="E42" s="40" t="s">
        <v>127</v>
      </c>
      <c r="F42" s="15" t="s">
        <v>51</v>
      </c>
      <c r="G42" s="16" t="s">
        <v>54</v>
      </c>
      <c r="H42" s="25" t="s">
        <v>2</v>
      </c>
      <c r="I42" s="26" t="s">
        <v>55</v>
      </c>
      <c r="J42" s="153"/>
    </row>
    <row r="43" spans="2:10" x14ac:dyDescent="0.25">
      <c r="B43" s="8" t="s">
        <v>231</v>
      </c>
      <c r="C43" s="192">
        <v>2800</v>
      </c>
      <c r="D43" s="41" t="s">
        <v>318</v>
      </c>
      <c r="E43" s="40" t="s">
        <v>126</v>
      </c>
      <c r="F43" s="15" t="s">
        <v>51</v>
      </c>
      <c r="G43" s="15" t="s">
        <v>151</v>
      </c>
      <c r="H43" s="25" t="s">
        <v>3</v>
      </c>
      <c r="I43" s="26" t="s">
        <v>87</v>
      </c>
      <c r="J43" s="153"/>
    </row>
    <row r="44" spans="2:10" x14ac:dyDescent="0.25">
      <c r="B44" s="8" t="s">
        <v>232</v>
      </c>
      <c r="C44" s="192">
        <v>200</v>
      </c>
      <c r="D44" s="41" t="s">
        <v>319</v>
      </c>
      <c r="E44" s="40" t="s">
        <v>124</v>
      </c>
      <c r="F44" s="15" t="s">
        <v>51</v>
      </c>
      <c r="G44" s="15" t="s">
        <v>152</v>
      </c>
      <c r="H44" s="25" t="s">
        <v>3</v>
      </c>
      <c r="I44" s="26" t="s">
        <v>86</v>
      </c>
      <c r="J44" s="153"/>
    </row>
    <row r="45" spans="2:10" x14ac:dyDescent="0.25">
      <c r="B45" s="7" t="s">
        <v>213</v>
      </c>
      <c r="C45" s="192">
        <v>1300</v>
      </c>
      <c r="D45" s="41" t="s">
        <v>319</v>
      </c>
      <c r="E45" s="39" t="s">
        <v>124</v>
      </c>
      <c r="F45" s="14" t="s">
        <v>51</v>
      </c>
      <c r="G45" s="30" t="s">
        <v>151</v>
      </c>
      <c r="H45" s="31" t="s">
        <v>3</v>
      </c>
      <c r="I45" s="26" t="s">
        <v>52</v>
      </c>
      <c r="J45" s="153"/>
    </row>
    <row r="46" spans="2:10" x14ac:dyDescent="0.25">
      <c r="B46" s="151" t="s">
        <v>98</v>
      </c>
      <c r="C46" s="25"/>
      <c r="D46" s="25"/>
      <c r="I46" s="26"/>
      <c r="J46" s="153"/>
    </row>
    <row r="47" spans="2:10" ht="15.75" thickBot="1" x14ac:dyDescent="0.3">
      <c r="B47" s="23" t="s">
        <v>233</v>
      </c>
      <c r="C47" s="26">
        <v>250</v>
      </c>
      <c r="D47" s="42" t="s">
        <v>311</v>
      </c>
      <c r="E47" s="42" t="s">
        <v>137</v>
      </c>
      <c r="F47" s="25" t="s">
        <v>51</v>
      </c>
      <c r="G47" s="26" t="s">
        <v>145</v>
      </c>
      <c r="H47" s="26" t="s">
        <v>3</v>
      </c>
      <c r="I47" s="26" t="s">
        <v>123</v>
      </c>
      <c r="J47" s="153">
        <v>0.86</v>
      </c>
    </row>
    <row r="48" spans="2:10" x14ac:dyDescent="0.25">
      <c r="B48" s="38"/>
      <c r="C48" s="161"/>
      <c r="D48" s="17"/>
      <c r="E48" s="17"/>
      <c r="F48" s="17"/>
      <c r="G48" s="17"/>
      <c r="H48" s="17"/>
      <c r="I48" s="17"/>
      <c r="J48" s="17"/>
    </row>
    <row r="49" spans="2:10" x14ac:dyDescent="0.25">
      <c r="B49" s="147"/>
      <c r="C49" s="162"/>
      <c r="D49" s="19"/>
      <c r="E49" s="19"/>
      <c r="F49" s="19" t="s">
        <v>357</v>
      </c>
      <c r="G49" s="19"/>
      <c r="H49" s="19"/>
      <c r="I49" s="19"/>
      <c r="J49" s="19"/>
    </row>
    <row r="50" spans="2:10" x14ac:dyDescent="0.25">
      <c r="B50" s="147"/>
      <c r="C50" s="162"/>
      <c r="D50" s="19"/>
      <c r="E50" s="19"/>
      <c r="F50" s="19" t="s">
        <v>358</v>
      </c>
      <c r="G50" s="19"/>
      <c r="H50" s="19"/>
      <c r="I50" s="19"/>
      <c r="J50" s="19"/>
    </row>
    <row r="51" spans="2:10" x14ac:dyDescent="0.25">
      <c r="B51" s="18" t="s">
        <v>60</v>
      </c>
      <c r="C51" s="162"/>
      <c r="D51" s="19"/>
      <c r="E51" s="19"/>
      <c r="F51" s="19" t="s">
        <v>359</v>
      </c>
      <c r="G51" s="19"/>
      <c r="H51" s="19"/>
      <c r="I51" s="19"/>
      <c r="J51" s="19"/>
    </row>
    <row r="52" spans="2:10" x14ac:dyDescent="0.25">
      <c r="B52" s="19" t="s">
        <v>97</v>
      </c>
      <c r="C52" s="162"/>
      <c r="D52" s="19" t="s">
        <v>349</v>
      </c>
      <c r="E52" s="19"/>
      <c r="F52" s="19"/>
      <c r="G52" s="19"/>
      <c r="H52" s="19"/>
      <c r="I52" s="19"/>
      <c r="J52" s="19"/>
    </row>
    <row r="53" spans="2:10" x14ac:dyDescent="0.25">
      <c r="B53" s="34" t="s">
        <v>80</v>
      </c>
      <c r="C53" s="162"/>
      <c r="D53" s="34" t="s">
        <v>350</v>
      </c>
      <c r="E53" s="19"/>
      <c r="F53" s="19"/>
      <c r="G53" s="19"/>
      <c r="H53" s="19"/>
      <c r="I53" s="19"/>
      <c r="J53" s="19"/>
    </row>
    <row r="54" spans="2:10" x14ac:dyDescent="0.25">
      <c r="B54" s="21" t="s">
        <v>79</v>
      </c>
      <c r="C54" s="162"/>
      <c r="D54" s="21" t="s">
        <v>351</v>
      </c>
      <c r="E54" s="19"/>
      <c r="F54" s="20"/>
      <c r="G54" s="20"/>
      <c r="H54" s="20"/>
      <c r="I54" s="20"/>
      <c r="J54" s="20"/>
    </row>
    <row r="55" spans="2:10" x14ac:dyDescent="0.25">
      <c r="C55" s="162"/>
      <c r="D55" s="19"/>
      <c r="E55" s="19"/>
      <c r="F55" s="20"/>
      <c r="G55" s="20"/>
      <c r="H55" s="20"/>
      <c r="I55" s="20"/>
      <c r="J55" s="20"/>
    </row>
    <row r="56" spans="2:10" ht="15.75" thickBot="1" x14ac:dyDescent="0.3">
      <c r="B56" s="22"/>
      <c r="C56" s="163"/>
      <c r="D56" s="22"/>
      <c r="E56" s="22"/>
      <c r="F56" s="22"/>
      <c r="G56" s="22"/>
      <c r="H56" s="22"/>
      <c r="I56" s="22"/>
      <c r="J56" s="22"/>
    </row>
    <row r="57" spans="2:10" ht="15.75" thickBot="1" x14ac:dyDescent="0.3">
      <c r="B57" s="23"/>
      <c r="C57" s="26"/>
      <c r="D57" s="23"/>
      <c r="E57" s="23"/>
      <c r="F57" s="23"/>
      <c r="G57" s="23"/>
      <c r="H57" s="23"/>
      <c r="I57" s="23"/>
      <c r="J57" s="23"/>
    </row>
    <row r="58" spans="2:10" x14ac:dyDescent="0.25">
      <c r="B58" s="10"/>
      <c r="C58" s="160"/>
      <c r="D58" s="10"/>
      <c r="E58" s="10"/>
      <c r="F58" s="10"/>
      <c r="G58" s="10"/>
      <c r="H58" s="10"/>
      <c r="I58" s="10"/>
      <c r="J58" s="10"/>
    </row>
    <row r="59" spans="2:10" ht="15.75" thickBot="1" x14ac:dyDescent="0.3">
      <c r="B59" s="22"/>
      <c r="C59" s="163"/>
      <c r="D59" s="22"/>
      <c r="E59" s="22"/>
      <c r="F59" s="22"/>
      <c r="G59" s="22"/>
      <c r="H59" s="22"/>
      <c r="I59" s="22"/>
      <c r="J59" s="22"/>
    </row>
    <row r="60" spans="2:10" x14ac:dyDescent="0.25">
      <c r="B60" s="5"/>
      <c r="C60" s="139"/>
      <c r="D60" s="5"/>
      <c r="E60" s="5"/>
      <c r="F60" s="5"/>
      <c r="G60" s="5"/>
      <c r="I60" s="5"/>
      <c r="J60" s="5"/>
    </row>
    <row r="61" spans="2:10" x14ac:dyDescent="0.25">
      <c r="H61"/>
    </row>
    <row r="62" spans="2:10" x14ac:dyDescent="0.25">
      <c r="H62"/>
    </row>
  </sheetData>
  <mergeCells count="3">
    <mergeCell ref="B6:I6"/>
    <mergeCell ref="B7:I7"/>
    <mergeCell ref="B8:I8"/>
  </mergeCells>
  <hyperlinks>
    <hyperlink ref="B53" r:id="rId1"/>
    <hyperlink ref="D53" r:id="rId2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7"/>
  <sheetViews>
    <sheetView showGridLines="0" tabSelected="1" topLeftCell="A14" zoomScaleNormal="100" workbookViewId="0">
      <selection activeCell="B14" sqref="B14"/>
    </sheetView>
  </sheetViews>
  <sheetFormatPr defaultColWidth="9.140625" defaultRowHeight="15" x14ac:dyDescent="0.25"/>
  <cols>
    <col min="1" max="1" width="5.140625" customWidth="1"/>
    <col min="2" max="2" width="46.42578125" style="122" bestFit="1" customWidth="1"/>
    <col min="3" max="3" width="18.85546875" style="122" customWidth="1"/>
    <col min="4" max="4" width="22.28515625" style="122" customWidth="1"/>
    <col min="5" max="5" width="24.42578125" style="30" customWidth="1"/>
    <col min="6" max="6" width="26.7109375" style="122" customWidth="1"/>
    <col min="7" max="7" width="9.5703125" customWidth="1"/>
  </cols>
  <sheetData>
    <row r="2" spans="1:7" x14ac:dyDescent="0.25">
      <c r="B2" s="1" t="s">
        <v>4</v>
      </c>
      <c r="D2" s="56"/>
      <c r="E2" s="56"/>
      <c r="F2" s="57"/>
      <c r="G2" s="2"/>
    </row>
    <row r="3" spans="1:7" x14ac:dyDescent="0.25">
      <c r="B3" s="123"/>
      <c r="C3" s="58"/>
      <c r="D3" s="56"/>
      <c r="E3" s="56"/>
      <c r="F3" s="57"/>
    </row>
    <row r="4" spans="1:7" x14ac:dyDescent="0.25">
      <c r="B4" s="1" t="s">
        <v>44</v>
      </c>
      <c r="C4" s="58"/>
      <c r="D4" s="8" t="s">
        <v>363</v>
      </c>
      <c r="E4" s="59"/>
      <c r="F4" s="58"/>
    </row>
    <row r="5" spans="1:7" x14ac:dyDescent="0.25">
      <c r="B5" s="8"/>
      <c r="C5" s="8"/>
      <c r="D5" s="7"/>
      <c r="E5" s="7"/>
      <c r="F5" s="8"/>
      <c r="G5" s="4"/>
    </row>
    <row r="6" spans="1:7" x14ac:dyDescent="0.25">
      <c r="B6" s="32" t="s">
        <v>364</v>
      </c>
      <c r="C6" s="60"/>
      <c r="E6" s="23"/>
      <c r="F6" s="9"/>
      <c r="G6" s="4"/>
    </row>
    <row r="7" spans="1:7" x14ac:dyDescent="0.25">
      <c r="A7" s="6"/>
      <c r="B7" s="8"/>
      <c r="C7" s="8"/>
      <c r="D7" s="8"/>
      <c r="E7" s="61"/>
      <c r="F7" s="8"/>
      <c r="G7" s="5"/>
    </row>
    <row r="8" spans="1:7" x14ac:dyDescent="0.25">
      <c r="A8" s="6"/>
      <c r="B8" s="8"/>
      <c r="C8" s="58"/>
      <c r="D8" s="7"/>
      <c r="E8" s="62"/>
      <c r="F8" s="8"/>
      <c r="G8" s="5"/>
    </row>
    <row r="9" spans="1:7" x14ac:dyDescent="0.25">
      <c r="A9" s="6"/>
      <c r="B9" s="43" t="s">
        <v>5</v>
      </c>
      <c r="C9" s="44"/>
      <c r="D9" s="45"/>
      <c r="E9" s="61"/>
      <c r="F9" s="124"/>
      <c r="G9" s="5"/>
    </row>
    <row r="10" spans="1:7" x14ac:dyDescent="0.25">
      <c r="A10" s="6"/>
      <c r="B10" s="46" t="s">
        <v>6</v>
      </c>
      <c r="C10" s="47"/>
      <c r="D10" s="48">
        <v>158855253745.58929</v>
      </c>
      <c r="E10" s="61"/>
      <c r="F10" s="8"/>
    </row>
    <row r="11" spans="1:7" x14ac:dyDescent="0.25">
      <c r="A11" s="6"/>
      <c r="B11" s="49" t="s">
        <v>7</v>
      </c>
      <c r="C11" s="19"/>
      <c r="D11" s="50">
        <v>132344</v>
      </c>
      <c r="E11" s="61"/>
      <c r="F11" s="8"/>
      <c r="G11" s="5"/>
    </row>
    <row r="12" spans="1:7" x14ac:dyDescent="0.25">
      <c r="A12" s="6"/>
      <c r="B12" s="49" t="s">
        <v>8</v>
      </c>
      <c r="C12" s="19"/>
      <c r="D12" s="48">
        <v>1200320.7833040357</v>
      </c>
      <c r="E12" s="61"/>
      <c r="F12" s="8"/>
      <c r="G12" s="127"/>
    </row>
    <row r="13" spans="1:7" x14ac:dyDescent="0.25">
      <c r="A13" s="6"/>
      <c r="B13" s="49" t="s">
        <v>9</v>
      </c>
      <c r="C13" s="19"/>
      <c r="D13" s="51">
        <v>0.51621933737115155</v>
      </c>
      <c r="E13" s="61"/>
      <c r="F13" s="8"/>
      <c r="G13" s="127"/>
    </row>
    <row r="14" spans="1:7" x14ac:dyDescent="0.25">
      <c r="A14" s="6"/>
      <c r="B14" s="49" t="s">
        <v>10</v>
      </c>
      <c r="C14" s="19"/>
      <c r="D14" s="51">
        <v>0.5716183723302305</v>
      </c>
      <c r="E14" s="61"/>
      <c r="F14" s="8"/>
      <c r="G14" s="127"/>
    </row>
    <row r="15" spans="1:7" x14ac:dyDescent="0.25">
      <c r="A15" s="6"/>
      <c r="B15" s="49" t="s">
        <v>11</v>
      </c>
      <c r="C15" s="19"/>
      <c r="D15" s="52">
        <v>36.640464193061668</v>
      </c>
      <c r="E15" s="61"/>
      <c r="F15" s="8"/>
      <c r="G15" s="127"/>
    </row>
    <row r="16" spans="1:7" x14ac:dyDescent="0.25">
      <c r="A16" s="6"/>
      <c r="B16" s="49" t="s">
        <v>12</v>
      </c>
      <c r="C16" s="19"/>
      <c r="D16" s="51">
        <v>3.8897154958119656E-2</v>
      </c>
      <c r="E16" s="61"/>
      <c r="F16" s="8"/>
      <c r="G16" s="127"/>
    </row>
    <row r="17" spans="1:7" x14ac:dyDescent="0.25">
      <c r="A17" s="6"/>
      <c r="B17" s="49" t="s">
        <v>320</v>
      </c>
      <c r="C17" s="19"/>
      <c r="D17" s="52">
        <v>260.58931239424032</v>
      </c>
      <c r="E17" s="61"/>
      <c r="F17" s="8"/>
      <c r="G17" s="127"/>
    </row>
    <row r="18" spans="1:7" x14ac:dyDescent="0.25">
      <c r="A18" s="6"/>
      <c r="B18" s="49" t="s">
        <v>321</v>
      </c>
      <c r="C18" s="19"/>
      <c r="D18" s="52">
        <v>51.589877307454522</v>
      </c>
      <c r="E18" s="61"/>
      <c r="F18" s="8"/>
      <c r="G18" s="127"/>
    </row>
    <row r="19" spans="1:7" x14ac:dyDescent="0.25">
      <c r="A19" s="6"/>
      <c r="B19" s="49" t="s">
        <v>156</v>
      </c>
      <c r="C19" s="19"/>
      <c r="D19" s="51">
        <v>0</v>
      </c>
      <c r="E19" s="61"/>
      <c r="F19" s="182"/>
      <c r="G19" s="127"/>
    </row>
    <row r="20" spans="1:7" x14ac:dyDescent="0.25">
      <c r="A20" s="6"/>
      <c r="B20" s="49" t="s">
        <v>157</v>
      </c>
      <c r="C20" s="19"/>
      <c r="D20" s="48">
        <v>171354660539.293</v>
      </c>
      <c r="E20" s="61"/>
      <c r="F20" s="183"/>
      <c r="G20" s="127"/>
    </row>
    <row r="21" spans="1:7" x14ac:dyDescent="0.25">
      <c r="A21" s="6"/>
      <c r="B21" s="49" t="s">
        <v>158</v>
      </c>
      <c r="C21" s="19"/>
      <c r="D21" s="48">
        <v>151102332007.23999</v>
      </c>
      <c r="E21" s="61"/>
      <c r="F21" s="8"/>
      <c r="G21" s="127"/>
    </row>
    <row r="22" spans="1:7" x14ac:dyDescent="0.25">
      <c r="A22" s="6"/>
      <c r="B22" s="49" t="s">
        <v>159</v>
      </c>
      <c r="C22" s="19"/>
      <c r="D22" s="51">
        <v>6.4037980516010284E-2</v>
      </c>
      <c r="E22" s="61"/>
      <c r="F22" s="8"/>
      <c r="G22" s="127"/>
    </row>
    <row r="23" spans="1:7" x14ac:dyDescent="0.25">
      <c r="A23" s="6"/>
      <c r="B23" s="49" t="s">
        <v>160</v>
      </c>
      <c r="C23" s="19"/>
      <c r="D23" s="51">
        <v>1.134030549118743</v>
      </c>
      <c r="E23" s="61"/>
      <c r="F23" s="8"/>
      <c r="G23" s="127"/>
    </row>
    <row r="24" spans="1:7" x14ac:dyDescent="0.25">
      <c r="A24" s="6"/>
      <c r="B24" s="53" t="s">
        <v>161</v>
      </c>
      <c r="C24" s="54"/>
      <c r="D24" s="55">
        <v>1.1112665942602886</v>
      </c>
      <c r="E24" s="63"/>
      <c r="F24" s="8"/>
      <c r="G24" s="127"/>
    </row>
    <row r="27" spans="1:7" x14ac:dyDescent="0.25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27"/>
    </row>
    <row r="28" spans="1:7" x14ac:dyDescent="0.25">
      <c r="A28" s="6"/>
      <c r="B28" s="69" t="s">
        <v>339</v>
      </c>
      <c r="C28" s="70"/>
      <c r="D28" s="33"/>
      <c r="E28" s="71"/>
      <c r="F28" s="72"/>
      <c r="G28" s="127"/>
    </row>
    <row r="29" spans="1:7" x14ac:dyDescent="0.25">
      <c r="A29" s="6"/>
      <c r="B29" s="69" t="s">
        <v>322</v>
      </c>
      <c r="C29" s="73">
        <v>213</v>
      </c>
      <c r="D29" s="74">
        <v>1.6094420600858369E-3</v>
      </c>
      <c r="E29" s="48">
        <v>310069433.49000001</v>
      </c>
      <c r="F29" s="75">
        <v>1.9518991420112806E-3</v>
      </c>
      <c r="G29" s="127"/>
    </row>
    <row r="30" spans="1:7" x14ac:dyDescent="0.25">
      <c r="A30" s="6"/>
      <c r="B30" s="69" t="s">
        <v>33</v>
      </c>
      <c r="C30" s="73">
        <v>31</v>
      </c>
      <c r="D30" s="74">
        <v>2.342380463035725E-4</v>
      </c>
      <c r="E30" s="48">
        <v>40429460.07</v>
      </c>
      <c r="F30" s="75">
        <v>2.5450502338908351E-4</v>
      </c>
      <c r="G30" s="127"/>
    </row>
    <row r="31" spans="1:7" x14ac:dyDescent="0.25">
      <c r="A31" s="6"/>
      <c r="B31" s="69" t="s">
        <v>34</v>
      </c>
      <c r="C31" s="73">
        <v>0</v>
      </c>
      <c r="D31" s="74">
        <v>0</v>
      </c>
      <c r="E31" s="48">
        <v>0</v>
      </c>
      <c r="F31" s="75">
        <v>0</v>
      </c>
      <c r="G31" s="127"/>
    </row>
    <row r="32" spans="1:7" x14ac:dyDescent="0.25">
      <c r="A32" s="6"/>
      <c r="B32" s="69" t="s">
        <v>35</v>
      </c>
      <c r="C32" s="76">
        <v>0</v>
      </c>
      <c r="D32" s="77">
        <v>0</v>
      </c>
      <c r="E32" s="48">
        <v>0</v>
      </c>
      <c r="F32" s="75">
        <v>0</v>
      </c>
      <c r="G32" s="127"/>
    </row>
    <row r="33" spans="1:7" x14ac:dyDescent="0.25">
      <c r="A33" s="6"/>
      <c r="B33" s="78" t="s">
        <v>18</v>
      </c>
      <c r="C33" s="79">
        <v>244</v>
      </c>
      <c r="D33" s="80">
        <v>1.8436801063894093E-3</v>
      </c>
      <c r="E33" s="81">
        <v>350498893.56</v>
      </c>
      <c r="F33" s="137">
        <v>2.2064041654003639E-3</v>
      </c>
      <c r="G33" s="127"/>
    </row>
    <row r="34" spans="1:7" x14ac:dyDescent="0.25">
      <c r="A34" s="6"/>
      <c r="B34" s="8" t="s">
        <v>162</v>
      </c>
      <c r="C34" s="155"/>
      <c r="D34" s="156"/>
      <c r="E34" s="157"/>
      <c r="F34" s="158"/>
      <c r="G34" s="127"/>
    </row>
    <row r="35" spans="1:7" x14ac:dyDescent="0.25">
      <c r="A35" s="6"/>
      <c r="B35" s="19"/>
      <c r="C35" s="128"/>
      <c r="D35" s="75"/>
      <c r="E35" s="129"/>
      <c r="F35" s="106"/>
      <c r="G35" s="127"/>
    </row>
    <row r="36" spans="1:7" x14ac:dyDescent="0.25">
      <c r="A36" s="6"/>
      <c r="B36" s="130" t="s">
        <v>19</v>
      </c>
      <c r="C36" s="65" t="s">
        <v>14</v>
      </c>
      <c r="D36" s="66" t="s">
        <v>15</v>
      </c>
      <c r="E36" s="65" t="s">
        <v>16</v>
      </c>
      <c r="F36" s="131" t="s">
        <v>17</v>
      </c>
      <c r="G36" s="127"/>
    </row>
    <row r="37" spans="1:7" x14ac:dyDescent="0.25">
      <c r="A37" s="6"/>
      <c r="B37" s="69" t="s">
        <v>36</v>
      </c>
      <c r="C37" s="83">
        <v>207</v>
      </c>
      <c r="D37" s="75">
        <v>1.564105664027081E-3</v>
      </c>
      <c r="E37" s="48">
        <v>299358617.49000001</v>
      </c>
      <c r="F37" s="84">
        <v>1.8844741387617585E-3</v>
      </c>
      <c r="G37" s="127"/>
    </row>
    <row r="38" spans="1:7" x14ac:dyDescent="0.25">
      <c r="A38" s="6"/>
      <c r="B38" s="69" t="s">
        <v>37</v>
      </c>
      <c r="C38" s="83">
        <v>31</v>
      </c>
      <c r="D38" s="75">
        <v>2.342380463035725E-4</v>
      </c>
      <c r="E38" s="48">
        <v>40429460.07</v>
      </c>
      <c r="F38" s="84">
        <v>2.5450502338908351E-4</v>
      </c>
      <c r="G38" s="127"/>
    </row>
    <row r="39" spans="1:7" x14ac:dyDescent="0.25">
      <c r="A39" s="6"/>
      <c r="B39" s="69" t="s">
        <v>38</v>
      </c>
      <c r="C39" s="83">
        <v>0</v>
      </c>
      <c r="D39" s="75">
        <v>0</v>
      </c>
      <c r="E39" s="48">
        <v>0</v>
      </c>
      <c r="F39" s="84">
        <v>0</v>
      </c>
      <c r="G39" s="127"/>
    </row>
    <row r="40" spans="1:7" x14ac:dyDescent="0.25">
      <c r="A40" s="6"/>
      <c r="B40" s="85" t="s">
        <v>39</v>
      </c>
      <c r="C40" s="86">
        <v>0</v>
      </c>
      <c r="D40" s="77">
        <v>0</v>
      </c>
      <c r="E40" s="87">
        <v>0</v>
      </c>
      <c r="F40" s="88">
        <v>0</v>
      </c>
      <c r="G40" s="127"/>
    </row>
    <row r="41" spans="1:7" x14ac:dyDescent="0.25">
      <c r="A41" s="6"/>
      <c r="B41" s="69" t="s">
        <v>40</v>
      </c>
      <c r="C41" s="83">
        <v>6</v>
      </c>
      <c r="D41" s="75">
        <v>4.5336396058755969E-5</v>
      </c>
      <c r="E41" s="48">
        <v>10710816</v>
      </c>
      <c r="F41" s="84">
        <v>6.7425003249522002E-5</v>
      </c>
      <c r="G41" s="127"/>
    </row>
    <row r="42" spans="1:7" x14ac:dyDescent="0.25">
      <c r="A42" s="6"/>
      <c r="B42" s="69" t="s">
        <v>41</v>
      </c>
      <c r="C42" s="83">
        <v>0</v>
      </c>
      <c r="D42" s="75">
        <v>0</v>
      </c>
      <c r="E42" s="48">
        <v>0</v>
      </c>
      <c r="F42" s="84">
        <v>0</v>
      </c>
      <c r="G42" s="127"/>
    </row>
    <row r="43" spans="1:7" x14ac:dyDescent="0.25">
      <c r="A43" s="6"/>
      <c r="B43" s="69" t="s">
        <v>42</v>
      </c>
      <c r="C43" s="83">
        <v>0</v>
      </c>
      <c r="D43" s="75">
        <v>0</v>
      </c>
      <c r="E43" s="48">
        <v>0</v>
      </c>
      <c r="F43" s="84">
        <v>0</v>
      </c>
      <c r="G43" s="127"/>
    </row>
    <row r="44" spans="1:7" x14ac:dyDescent="0.25">
      <c r="A44" s="6"/>
      <c r="B44" s="85" t="s">
        <v>43</v>
      </c>
      <c r="C44" s="86">
        <v>0</v>
      </c>
      <c r="D44" s="77">
        <v>0</v>
      </c>
      <c r="E44" s="87">
        <v>0</v>
      </c>
      <c r="F44" s="77">
        <v>0</v>
      </c>
    </row>
    <row r="45" spans="1:7" x14ac:dyDescent="0.25">
      <c r="A45" s="6"/>
      <c r="B45" s="78" t="s">
        <v>18</v>
      </c>
      <c r="C45" s="79">
        <v>244</v>
      </c>
      <c r="D45" s="80">
        <v>1.8436801063894093E-3</v>
      </c>
      <c r="E45" s="81">
        <v>350498893.56</v>
      </c>
      <c r="F45" s="137">
        <v>2.2064041654003639E-3</v>
      </c>
      <c r="G45" s="127"/>
    </row>
    <row r="46" spans="1:7" x14ac:dyDescent="0.25">
      <c r="A46" s="6"/>
      <c r="B46" s="8" t="s">
        <v>162</v>
      </c>
      <c r="C46" s="8"/>
      <c r="D46" s="61"/>
      <c r="E46" s="61"/>
      <c r="F46" s="8"/>
      <c r="G46" s="127"/>
    </row>
    <row r="48" spans="1:7" x14ac:dyDescent="0.25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 x14ac:dyDescent="0.25">
      <c r="A49" s="6"/>
      <c r="B49" s="46" t="s">
        <v>170</v>
      </c>
      <c r="C49" s="83">
        <v>39653</v>
      </c>
      <c r="D49" s="75">
        <v>0.29962068548630844</v>
      </c>
      <c r="E49" s="48">
        <v>23005421690.209946</v>
      </c>
      <c r="F49" s="75">
        <v>0.14482002419040932</v>
      </c>
    </row>
    <row r="50" spans="1:6" x14ac:dyDescent="0.25">
      <c r="A50" s="6"/>
      <c r="B50" s="49" t="s">
        <v>171</v>
      </c>
      <c r="C50" s="83">
        <v>9019</v>
      </c>
      <c r="D50" s="75">
        <v>6.8148159342320019E-2</v>
      </c>
      <c r="E50" s="48">
        <v>8848802819.2499981</v>
      </c>
      <c r="F50" s="75">
        <v>5.5703557865461245E-2</v>
      </c>
    </row>
    <row r="51" spans="1:6" x14ac:dyDescent="0.25">
      <c r="A51" s="6"/>
      <c r="B51" s="49" t="s">
        <v>172</v>
      </c>
      <c r="C51" s="83">
        <v>8445</v>
      </c>
      <c r="D51" s="75">
        <v>6.3810977452699022E-2</v>
      </c>
      <c r="E51" s="48">
        <v>9146660342.3999958</v>
      </c>
      <c r="F51" s="75">
        <v>5.75785825569771E-2</v>
      </c>
    </row>
    <row r="52" spans="1:6" x14ac:dyDescent="0.25">
      <c r="A52" s="6"/>
      <c r="B52" s="49" t="s">
        <v>173</v>
      </c>
      <c r="C52" s="83">
        <v>8604</v>
      </c>
      <c r="D52" s="75">
        <v>6.501239194825606E-2</v>
      </c>
      <c r="E52" s="48">
        <v>10170738746.620001</v>
      </c>
      <c r="F52" s="75">
        <v>6.4025195936601859E-2</v>
      </c>
    </row>
    <row r="53" spans="1:6" x14ac:dyDescent="0.25">
      <c r="A53" s="6"/>
      <c r="B53" s="49" t="s">
        <v>174</v>
      </c>
      <c r="C53" s="83">
        <v>9810</v>
      </c>
      <c r="D53" s="75">
        <v>7.4125007556066005E-2</v>
      </c>
      <c r="E53" s="48">
        <v>12820998093.579998</v>
      </c>
      <c r="F53" s="75">
        <v>8.0708681590809073E-2</v>
      </c>
    </row>
    <row r="54" spans="1:6" x14ac:dyDescent="0.25">
      <c r="A54" s="6"/>
      <c r="B54" s="49" t="s">
        <v>175</v>
      </c>
      <c r="C54" s="83">
        <v>10110</v>
      </c>
      <c r="D54" s="75">
        <v>7.6391827359003808E-2</v>
      </c>
      <c r="E54" s="48">
        <v>14252899610.579998</v>
      </c>
      <c r="F54" s="75">
        <v>8.9722557325087396E-2</v>
      </c>
    </row>
    <row r="55" spans="1:6" x14ac:dyDescent="0.25">
      <c r="A55" s="6"/>
      <c r="B55" s="49" t="s">
        <v>176</v>
      </c>
      <c r="C55" s="83">
        <v>11222</v>
      </c>
      <c r="D55" s="75">
        <v>8.4794172761893244E-2</v>
      </c>
      <c r="E55" s="48">
        <v>17094821139.429998</v>
      </c>
      <c r="F55" s="75">
        <v>0.10761256386778191</v>
      </c>
    </row>
    <row r="56" spans="1:6" x14ac:dyDescent="0.25">
      <c r="A56" s="6"/>
      <c r="B56" s="49" t="s">
        <v>177</v>
      </c>
      <c r="C56" s="83">
        <v>11557</v>
      </c>
      <c r="D56" s="75">
        <v>8.7325454875173791E-2</v>
      </c>
      <c r="E56" s="48">
        <v>19271541710.470009</v>
      </c>
      <c r="F56" s="75">
        <v>0.12131510451227374</v>
      </c>
    </row>
    <row r="57" spans="1:6" x14ac:dyDescent="0.25">
      <c r="A57" s="6"/>
      <c r="B57" s="49" t="s">
        <v>178</v>
      </c>
      <c r="C57" s="83">
        <v>13971</v>
      </c>
      <c r="D57" s="75">
        <v>0.10556579822281327</v>
      </c>
      <c r="E57" s="48">
        <v>25508199504.509979</v>
      </c>
      <c r="F57" s="75">
        <v>0.16057510786115958</v>
      </c>
    </row>
    <row r="58" spans="1:6" x14ac:dyDescent="0.25">
      <c r="A58" s="6"/>
      <c r="B58" s="49" t="s">
        <v>179</v>
      </c>
      <c r="C58" s="83">
        <v>7481</v>
      </c>
      <c r="D58" s="75">
        <v>5.65269298192589E-2</v>
      </c>
      <c r="E58" s="48">
        <v>14068153282.610023</v>
      </c>
      <c r="F58" s="75">
        <v>8.855957200597514E-2</v>
      </c>
    </row>
    <row r="59" spans="1:6" x14ac:dyDescent="0.25">
      <c r="A59" s="6"/>
      <c r="B59" s="49" t="s">
        <v>180</v>
      </c>
      <c r="C59" s="83">
        <v>1737</v>
      </c>
      <c r="D59" s="75">
        <v>1.3124886659009852E-2</v>
      </c>
      <c r="E59" s="48">
        <v>3358007443.1899991</v>
      </c>
      <c r="F59" s="75">
        <v>2.1138787443366017E-2</v>
      </c>
    </row>
    <row r="60" spans="1:6" x14ac:dyDescent="0.25">
      <c r="A60" s="6"/>
      <c r="B60" s="49" t="s">
        <v>181</v>
      </c>
      <c r="C60" s="83">
        <v>471</v>
      </c>
      <c r="D60" s="75">
        <v>3.5589070906123436E-3</v>
      </c>
      <c r="E60" s="48">
        <v>849958060.53999984</v>
      </c>
      <c r="F60" s="75">
        <v>5.350519044848373E-3</v>
      </c>
    </row>
    <row r="61" spans="1:6" x14ac:dyDescent="0.25">
      <c r="A61" s="6"/>
      <c r="B61" s="49" t="s">
        <v>182</v>
      </c>
      <c r="C61" s="83">
        <v>197</v>
      </c>
      <c r="D61" s="75">
        <v>1.4885450039291543E-3</v>
      </c>
      <c r="E61" s="48">
        <v>357984344.4000001</v>
      </c>
      <c r="F61" s="75">
        <v>2.2535253695374763E-3</v>
      </c>
    </row>
    <row r="62" spans="1:6" x14ac:dyDescent="0.25">
      <c r="A62" s="6"/>
      <c r="B62" s="49" t="s">
        <v>163</v>
      </c>
      <c r="C62" s="76">
        <v>67</v>
      </c>
      <c r="D62" s="77">
        <v>5.0625642265610831E-4</v>
      </c>
      <c r="E62" s="87">
        <v>101066957.8</v>
      </c>
      <c r="F62" s="88">
        <v>6.3622042971182358E-4</v>
      </c>
    </row>
    <row r="63" spans="1:6" x14ac:dyDescent="0.25">
      <c r="A63" s="6"/>
      <c r="B63" s="89" t="s">
        <v>18</v>
      </c>
      <c r="C63" s="90">
        <v>132344</v>
      </c>
      <c r="D63" s="91">
        <v>1.0000000000000002</v>
      </c>
      <c r="E63" s="92">
        <v>158855253745.58994</v>
      </c>
      <c r="F63" s="93">
        <v>1.0000000000000002</v>
      </c>
    </row>
    <row r="64" spans="1:6" x14ac:dyDescent="0.25">
      <c r="A64" s="6"/>
      <c r="B64" s="8"/>
      <c r="C64" s="8"/>
      <c r="D64" s="61"/>
      <c r="E64" s="61"/>
      <c r="F64" s="8"/>
    </row>
    <row r="65" spans="1:6" x14ac:dyDescent="0.25">
      <c r="A65" s="6"/>
      <c r="B65" s="8"/>
      <c r="C65" s="7"/>
      <c r="D65" s="8"/>
      <c r="E65" s="94"/>
      <c r="F65" s="61"/>
    </row>
    <row r="66" spans="1:6" x14ac:dyDescent="0.25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 x14ac:dyDescent="0.25">
      <c r="A67" s="6"/>
      <c r="B67" s="46" t="s">
        <v>170</v>
      </c>
      <c r="C67" s="83">
        <v>28058</v>
      </c>
      <c r="D67" s="75">
        <v>0.2120081001027625</v>
      </c>
      <c r="E67" s="48">
        <v>15119128252.300001</v>
      </c>
      <c r="F67" s="75">
        <v>9.5175500311205224E-2</v>
      </c>
    </row>
    <row r="68" spans="1:6" x14ac:dyDescent="0.25">
      <c r="A68" s="6"/>
      <c r="B68" s="49" t="s">
        <v>171</v>
      </c>
      <c r="C68" s="83">
        <v>7574</v>
      </c>
      <c r="D68" s="75">
        <v>5.7229643958169617E-2</v>
      </c>
      <c r="E68" s="48">
        <v>6359985006.5699949</v>
      </c>
      <c r="F68" s="75">
        <v>4.003635294779509E-2</v>
      </c>
    </row>
    <row r="69" spans="1:6" x14ac:dyDescent="0.25">
      <c r="A69" s="6"/>
      <c r="B69" s="49" t="s">
        <v>172</v>
      </c>
      <c r="C69" s="83">
        <v>7993</v>
      </c>
      <c r="D69" s="75">
        <v>6.0395635616272744E-2</v>
      </c>
      <c r="E69" s="48">
        <v>7566103935.6700077</v>
      </c>
      <c r="F69" s="75">
        <v>4.7628918510855635E-2</v>
      </c>
    </row>
    <row r="70" spans="1:6" x14ac:dyDescent="0.25">
      <c r="A70" s="6"/>
      <c r="B70" s="49" t="s">
        <v>173</v>
      </c>
      <c r="C70" s="83">
        <v>7580</v>
      </c>
      <c r="D70" s="75">
        <v>5.7274980354228372E-2</v>
      </c>
      <c r="E70" s="48">
        <v>7985583375.1300011</v>
      </c>
      <c r="F70" s="75">
        <v>5.0269557895258984E-2</v>
      </c>
    </row>
    <row r="71" spans="1:6" x14ac:dyDescent="0.25">
      <c r="A71" s="6"/>
      <c r="B71" s="49" t="s">
        <v>174</v>
      </c>
      <c r="C71" s="83">
        <v>8707</v>
      </c>
      <c r="D71" s="75">
        <v>6.5790666747264706E-2</v>
      </c>
      <c r="E71" s="48">
        <v>9837400064.3000088</v>
      </c>
      <c r="F71" s="75">
        <v>6.1926815968295267E-2</v>
      </c>
    </row>
    <row r="72" spans="1:6" x14ac:dyDescent="0.25">
      <c r="A72" s="6"/>
      <c r="B72" s="49" t="s">
        <v>175</v>
      </c>
      <c r="C72" s="83">
        <v>8924</v>
      </c>
      <c r="D72" s="75">
        <v>6.7430333071389709E-2</v>
      </c>
      <c r="E72" s="48">
        <v>11047786373.090004</v>
      </c>
      <c r="F72" s="75">
        <v>6.9546244852457029E-2</v>
      </c>
    </row>
    <row r="73" spans="1:6" x14ac:dyDescent="0.25">
      <c r="A73" s="6"/>
      <c r="B73" s="49" t="s">
        <v>176</v>
      </c>
      <c r="C73" s="83">
        <v>10971</v>
      </c>
      <c r="D73" s="75">
        <v>8.2897600193435284E-2</v>
      </c>
      <c r="E73" s="48">
        <v>14680425411.710018</v>
      </c>
      <c r="F73" s="75">
        <v>9.2413848869115855E-2</v>
      </c>
    </row>
    <row r="74" spans="1:6" x14ac:dyDescent="0.25">
      <c r="A74" s="6"/>
      <c r="B74" s="49" t="s">
        <v>177</v>
      </c>
      <c r="C74" s="83">
        <v>9858</v>
      </c>
      <c r="D74" s="75">
        <v>7.4487698724536061E-2</v>
      </c>
      <c r="E74" s="48">
        <v>14506326982.480022</v>
      </c>
      <c r="F74" s="75">
        <v>9.1317892486654506E-2</v>
      </c>
    </row>
    <row r="75" spans="1:6" x14ac:dyDescent="0.25">
      <c r="A75" s="6"/>
      <c r="B75" s="49" t="s">
        <v>178</v>
      </c>
      <c r="C75" s="83">
        <v>19010</v>
      </c>
      <c r="D75" s="75">
        <v>0.14364081484615848</v>
      </c>
      <c r="E75" s="48">
        <v>32388468249.109985</v>
      </c>
      <c r="F75" s="75">
        <v>0.20388666717300241</v>
      </c>
    </row>
    <row r="76" spans="1:6" x14ac:dyDescent="0.25">
      <c r="A76" s="6"/>
      <c r="B76" s="49" t="s">
        <v>179</v>
      </c>
      <c r="C76" s="83">
        <v>23669</v>
      </c>
      <c r="D76" s="75">
        <v>0.17884452638578249</v>
      </c>
      <c r="E76" s="48">
        <v>39364046095.23011</v>
      </c>
      <c r="F76" s="75">
        <v>0.24779820098536001</v>
      </c>
    </row>
    <row r="77" spans="1:6" x14ac:dyDescent="0.25">
      <c r="A77" s="6"/>
      <c r="B77" s="49" t="s">
        <v>180</v>
      </c>
      <c r="C77" s="83">
        <v>0</v>
      </c>
      <c r="D77" s="75">
        <v>0</v>
      </c>
      <c r="E77" s="48">
        <v>0</v>
      </c>
      <c r="F77" s="75">
        <v>0</v>
      </c>
    </row>
    <row r="78" spans="1:6" x14ac:dyDescent="0.25">
      <c r="A78" s="6"/>
      <c r="B78" s="49" t="s">
        <v>181</v>
      </c>
      <c r="C78" s="83">
        <v>0</v>
      </c>
      <c r="D78" s="75">
        <v>0</v>
      </c>
      <c r="E78" s="48">
        <v>0</v>
      </c>
      <c r="F78" s="75">
        <v>0</v>
      </c>
    </row>
    <row r="79" spans="1:6" x14ac:dyDescent="0.25">
      <c r="A79" s="6"/>
      <c r="B79" s="49" t="s">
        <v>182</v>
      </c>
      <c r="C79" s="83">
        <v>0</v>
      </c>
      <c r="D79" s="75">
        <v>0</v>
      </c>
      <c r="E79" s="48">
        <v>0</v>
      </c>
      <c r="F79" s="75">
        <v>0</v>
      </c>
    </row>
    <row r="80" spans="1:6" x14ac:dyDescent="0.25">
      <c r="A80" s="6"/>
      <c r="B80" s="49" t="s">
        <v>163</v>
      </c>
      <c r="C80" s="76">
        <v>0</v>
      </c>
      <c r="D80" s="77">
        <v>0</v>
      </c>
      <c r="E80" s="87">
        <v>0</v>
      </c>
      <c r="F80" s="77">
        <v>0</v>
      </c>
    </row>
    <row r="81" spans="1:6" x14ac:dyDescent="0.25">
      <c r="A81" s="6"/>
      <c r="B81" s="89" t="s">
        <v>18</v>
      </c>
      <c r="C81" s="79">
        <v>132344</v>
      </c>
      <c r="D81" s="91">
        <v>1</v>
      </c>
      <c r="E81" s="92">
        <v>158855253745.59015</v>
      </c>
      <c r="F81" s="93">
        <v>0.99999999999999989</v>
      </c>
    </row>
    <row r="82" spans="1:6" x14ac:dyDescent="0.25">
      <c r="A82" s="6"/>
    </row>
    <row r="83" spans="1:6" x14ac:dyDescent="0.25">
      <c r="A83" s="6"/>
    </row>
    <row r="84" spans="1:6" x14ac:dyDescent="0.25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 x14ac:dyDescent="0.25">
      <c r="A85" s="6"/>
      <c r="B85" s="95" t="s">
        <v>183</v>
      </c>
      <c r="C85" s="96">
        <v>9333</v>
      </c>
      <c r="D85" s="74">
        <v>7.0520764069394906E-2</v>
      </c>
      <c r="E85" s="48">
        <v>15326507216.900009</v>
      </c>
      <c r="F85" s="72">
        <v>9.6480958958057042E-2</v>
      </c>
    </row>
    <row r="86" spans="1:6" x14ac:dyDescent="0.25">
      <c r="A86" s="6"/>
      <c r="B86" s="69" t="s">
        <v>184</v>
      </c>
      <c r="C86" s="73">
        <v>440</v>
      </c>
      <c r="D86" s="74">
        <v>3.3246690443087712E-3</v>
      </c>
      <c r="E86" s="48">
        <v>573864006.75999999</v>
      </c>
      <c r="F86" s="75">
        <v>3.6124962393693006E-3</v>
      </c>
    </row>
    <row r="87" spans="1:6" x14ac:dyDescent="0.25">
      <c r="A87" s="6"/>
      <c r="B87" s="69" t="s">
        <v>185</v>
      </c>
      <c r="C87" s="73">
        <v>7547</v>
      </c>
      <c r="D87" s="74">
        <v>5.7025630175905215E-2</v>
      </c>
      <c r="E87" s="48">
        <v>8436547733.4800043</v>
      </c>
      <c r="F87" s="75">
        <v>5.3108396068482E-2</v>
      </c>
    </row>
    <row r="88" spans="1:6" x14ac:dyDescent="0.25">
      <c r="A88" s="6"/>
      <c r="B88" s="69" t="s">
        <v>186</v>
      </c>
      <c r="C88" s="73">
        <v>3613</v>
      </c>
      <c r="D88" s="74">
        <v>2.7300066493380886E-2</v>
      </c>
      <c r="E88" s="48">
        <v>3664741919.670002</v>
      </c>
      <c r="F88" s="75">
        <v>2.3069692901307261E-2</v>
      </c>
    </row>
    <row r="89" spans="1:6" x14ac:dyDescent="0.25">
      <c r="A89" s="6"/>
      <c r="B89" s="69" t="s">
        <v>187</v>
      </c>
      <c r="C89" s="73">
        <v>13773</v>
      </c>
      <c r="D89" s="74">
        <v>0.10406969715287433</v>
      </c>
      <c r="E89" s="48">
        <v>11380002430.839998</v>
      </c>
      <c r="F89" s="75">
        <v>7.1637557855438058E-2</v>
      </c>
    </row>
    <row r="90" spans="1:6" x14ac:dyDescent="0.25">
      <c r="A90" s="6"/>
      <c r="B90" s="69" t="s">
        <v>188</v>
      </c>
      <c r="C90" s="73">
        <v>2647</v>
      </c>
      <c r="D90" s="74">
        <v>2.0000906727921174E-2</v>
      </c>
      <c r="E90" s="48">
        <v>3915055291.4000001</v>
      </c>
      <c r="F90" s="75">
        <v>2.4645425310704815E-2</v>
      </c>
    </row>
    <row r="91" spans="1:6" x14ac:dyDescent="0.25">
      <c r="A91" s="6"/>
      <c r="B91" s="69" t="s">
        <v>189</v>
      </c>
      <c r="C91" s="73">
        <v>7594</v>
      </c>
      <c r="D91" s="74">
        <v>5.738076527836547E-2</v>
      </c>
      <c r="E91" s="48">
        <v>8291744684.3799887</v>
      </c>
      <c r="F91" s="75">
        <v>5.2196855243197615E-2</v>
      </c>
    </row>
    <row r="92" spans="1:6" x14ac:dyDescent="0.25">
      <c r="A92" s="6"/>
      <c r="B92" s="69" t="s">
        <v>190</v>
      </c>
      <c r="C92" s="73">
        <v>8221</v>
      </c>
      <c r="D92" s="74">
        <v>6.2118418666505471E-2</v>
      </c>
      <c r="E92" s="48">
        <v>7222159669.9400034</v>
      </c>
      <c r="F92" s="75">
        <v>4.546377598254598E-2</v>
      </c>
    </row>
    <row r="93" spans="1:6" x14ac:dyDescent="0.25">
      <c r="A93" s="6"/>
      <c r="B93" s="69" t="s">
        <v>191</v>
      </c>
      <c r="C93" s="73">
        <v>8469</v>
      </c>
      <c r="D93" s="74">
        <v>6.3992323036934057E-2</v>
      </c>
      <c r="E93" s="48">
        <v>8695983208.8300095</v>
      </c>
      <c r="F93" s="75">
        <v>5.4741552474914093E-2</v>
      </c>
    </row>
    <row r="94" spans="1:6" x14ac:dyDescent="0.25">
      <c r="A94" s="6"/>
      <c r="B94" s="69" t="s">
        <v>192</v>
      </c>
      <c r="C94" s="73">
        <v>3674</v>
      </c>
      <c r="D94" s="74">
        <v>2.7760986519978239E-2</v>
      </c>
      <c r="E94" s="48">
        <v>3597027412.2599964</v>
      </c>
      <c r="F94" s="75">
        <v>2.2643427443833304E-2</v>
      </c>
    </row>
    <row r="95" spans="1:6" x14ac:dyDescent="0.25">
      <c r="A95" s="6"/>
      <c r="B95" s="69" t="s">
        <v>193</v>
      </c>
      <c r="C95" s="73">
        <v>11139</v>
      </c>
      <c r="D95" s="74">
        <v>8.4167019283080458E-2</v>
      </c>
      <c r="E95" s="48">
        <v>16731954338.090004</v>
      </c>
      <c r="F95" s="75">
        <v>0.10532830324193479</v>
      </c>
    </row>
    <row r="96" spans="1:6" x14ac:dyDescent="0.25">
      <c r="A96" s="6"/>
      <c r="B96" s="69" t="s">
        <v>194</v>
      </c>
      <c r="C96" s="73">
        <v>18705</v>
      </c>
      <c r="D96" s="74">
        <v>0.14133621471317173</v>
      </c>
      <c r="E96" s="48">
        <v>27534828455.889988</v>
      </c>
      <c r="F96" s="75">
        <v>0.1733328159230263</v>
      </c>
    </row>
    <row r="97" spans="1:6" x14ac:dyDescent="0.25">
      <c r="A97" s="6"/>
      <c r="B97" s="69" t="s">
        <v>195</v>
      </c>
      <c r="C97" s="73">
        <v>151</v>
      </c>
      <c r="D97" s="74">
        <v>1.1409659674786919E-3</v>
      </c>
      <c r="E97" s="48">
        <v>181079237.54999995</v>
      </c>
      <c r="F97" s="75">
        <v>1.1399008423102085E-3</v>
      </c>
    </row>
    <row r="98" spans="1:6" x14ac:dyDescent="0.25">
      <c r="A98" s="6"/>
      <c r="B98" s="69" t="s">
        <v>196</v>
      </c>
      <c r="C98" s="73">
        <v>36</v>
      </c>
      <c r="D98" s="74">
        <v>2.7201837635253579E-4</v>
      </c>
      <c r="E98" s="48">
        <v>48490516.490000002</v>
      </c>
      <c r="F98" s="75">
        <v>3.0524968703684528E-4</v>
      </c>
    </row>
    <row r="99" spans="1:6" x14ac:dyDescent="0.25">
      <c r="A99" s="6"/>
      <c r="B99" s="69" t="s">
        <v>197</v>
      </c>
      <c r="C99" s="73">
        <v>12136</v>
      </c>
      <c r="D99" s="74">
        <v>9.1700417094843736E-2</v>
      </c>
      <c r="E99" s="48">
        <v>15525200114.650023</v>
      </c>
      <c r="F99" s="75">
        <v>9.7731738476298374E-2</v>
      </c>
    </row>
    <row r="100" spans="1:6" x14ac:dyDescent="0.25">
      <c r="A100" s="6"/>
      <c r="B100" s="69" t="s">
        <v>198</v>
      </c>
      <c r="C100" s="73">
        <v>4897</v>
      </c>
      <c r="D100" s="74">
        <v>3.7002055249954667E-2</v>
      </c>
      <c r="E100" s="48">
        <v>4767364204.4000063</v>
      </c>
      <c r="F100" s="75">
        <v>3.0010743063210478E-2</v>
      </c>
    </row>
    <row r="101" spans="1:6" x14ac:dyDescent="0.25">
      <c r="A101" s="6"/>
      <c r="B101" s="69" t="s">
        <v>199</v>
      </c>
      <c r="C101" s="73">
        <v>8201</v>
      </c>
      <c r="D101" s="74">
        <v>6.1967297346309617E-2</v>
      </c>
      <c r="E101" s="48">
        <v>9110144140.9200039</v>
      </c>
      <c r="F101" s="75">
        <v>5.7348711648593557E-2</v>
      </c>
    </row>
    <row r="102" spans="1:6" x14ac:dyDescent="0.25">
      <c r="A102" s="6"/>
      <c r="B102" s="69" t="s">
        <v>200</v>
      </c>
      <c r="C102" s="73">
        <v>1853</v>
      </c>
      <c r="D102" s="74">
        <v>1.4001390316145801E-2</v>
      </c>
      <c r="E102" s="48">
        <v>2265382040.7100015</v>
      </c>
      <c r="F102" s="75">
        <v>1.426066804399216E-2</v>
      </c>
    </row>
    <row r="103" spans="1:6" x14ac:dyDescent="0.25">
      <c r="A103" s="6"/>
      <c r="B103" s="49" t="s">
        <v>201</v>
      </c>
      <c r="C103" s="73">
        <v>5223</v>
      </c>
      <c r="D103" s="74">
        <v>3.9465332769147071E-2</v>
      </c>
      <c r="E103" s="48">
        <v>5905597788.8599997</v>
      </c>
      <c r="F103" s="75">
        <v>3.7175967741790501E-2</v>
      </c>
    </row>
    <row r="104" spans="1:6" x14ac:dyDescent="0.25">
      <c r="A104" s="6"/>
      <c r="B104" s="53" t="s">
        <v>202</v>
      </c>
      <c r="C104" s="86">
        <v>4692</v>
      </c>
      <c r="D104" s="77">
        <v>3.5453061717947168E-2</v>
      </c>
      <c r="E104" s="87">
        <v>5681579333.5700026</v>
      </c>
      <c r="F104" s="88">
        <v>3.5765762853957411E-2</v>
      </c>
    </row>
    <row r="105" spans="1:6" x14ac:dyDescent="0.25">
      <c r="A105" s="6"/>
      <c r="B105" s="97" t="s">
        <v>18</v>
      </c>
      <c r="C105" s="79">
        <v>132344</v>
      </c>
      <c r="D105" s="91">
        <v>1</v>
      </c>
      <c r="E105" s="92">
        <v>158855253745.59003</v>
      </c>
      <c r="F105" s="93">
        <v>1</v>
      </c>
    </row>
    <row r="106" spans="1:6" x14ac:dyDescent="0.25">
      <c r="A106" s="6"/>
      <c r="B106" s="98"/>
      <c r="C106" s="8"/>
      <c r="D106" s="99"/>
      <c r="E106" s="100"/>
      <c r="F106" s="8"/>
    </row>
    <row r="107" spans="1:6" x14ac:dyDescent="0.25">
      <c r="A107" s="6"/>
      <c r="B107" s="101"/>
      <c r="C107" s="7"/>
      <c r="D107" s="102"/>
      <c r="E107" s="103"/>
      <c r="F107" s="8"/>
    </row>
    <row r="108" spans="1:6" x14ac:dyDescent="0.25">
      <c r="A108" s="6"/>
      <c r="B108" s="105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 x14ac:dyDescent="0.25">
      <c r="A109" s="6"/>
      <c r="B109" s="46" t="s">
        <v>24</v>
      </c>
      <c r="C109" s="73">
        <v>84571</v>
      </c>
      <c r="D109" s="72">
        <v>0.63902405851417521</v>
      </c>
      <c r="E109" s="48">
        <v>101252159634.56004</v>
      </c>
      <c r="F109" s="104">
        <v>0.63738628246263518</v>
      </c>
    </row>
    <row r="110" spans="1:6" x14ac:dyDescent="0.25">
      <c r="A110" s="6"/>
      <c r="B110" s="49" t="s">
        <v>164</v>
      </c>
      <c r="C110" s="73">
        <v>47773</v>
      </c>
      <c r="D110" s="75">
        <v>0.36097594148582485</v>
      </c>
      <c r="E110" s="48">
        <v>57603094111.029686</v>
      </c>
      <c r="F110" s="84">
        <v>0.36261371753736482</v>
      </c>
    </row>
    <row r="111" spans="1:6" x14ac:dyDescent="0.25">
      <c r="A111" s="6"/>
      <c r="B111" s="49" t="s">
        <v>323</v>
      </c>
      <c r="C111" s="107"/>
      <c r="D111" s="77"/>
      <c r="E111" s="87"/>
      <c r="F111" s="88"/>
    </row>
    <row r="112" spans="1:6" x14ac:dyDescent="0.25">
      <c r="A112" s="6"/>
      <c r="B112" s="89" t="s">
        <v>18</v>
      </c>
      <c r="C112" s="79">
        <v>132344</v>
      </c>
      <c r="D112" s="91">
        <v>1</v>
      </c>
      <c r="E112" s="92">
        <v>158855253745.58972</v>
      </c>
      <c r="F112" s="93">
        <v>1</v>
      </c>
    </row>
    <row r="113" spans="1:6" x14ac:dyDescent="0.25">
      <c r="A113" s="6"/>
      <c r="B113" s="125"/>
      <c r="C113" s="125"/>
      <c r="D113" s="125"/>
      <c r="E113" s="126"/>
      <c r="F113" s="8"/>
    </row>
    <row r="114" spans="1:6" x14ac:dyDescent="0.25">
      <c r="B114" s="8"/>
      <c r="C114" s="8"/>
      <c r="D114" s="8"/>
      <c r="E114" s="61"/>
      <c r="F114" s="8"/>
    </row>
    <row r="115" spans="1:6" x14ac:dyDescent="0.25">
      <c r="A115" s="6"/>
      <c r="B115" s="64" t="s">
        <v>25</v>
      </c>
      <c r="C115" s="65" t="s">
        <v>14</v>
      </c>
      <c r="D115" s="108" t="s">
        <v>15</v>
      </c>
      <c r="E115" s="109" t="s">
        <v>16</v>
      </c>
      <c r="F115" s="68" t="s">
        <v>17</v>
      </c>
    </row>
    <row r="116" spans="1:6" x14ac:dyDescent="0.25">
      <c r="A116" s="6"/>
      <c r="B116" s="49" t="s">
        <v>255</v>
      </c>
      <c r="C116" s="110">
        <v>13437</v>
      </c>
      <c r="D116" s="33">
        <v>0.10153085897358399</v>
      </c>
      <c r="E116" s="48">
        <v>20891222729.099987</v>
      </c>
      <c r="F116" s="104">
        <v>0.13151105951181008</v>
      </c>
    </row>
    <row r="117" spans="1:6" x14ac:dyDescent="0.25">
      <c r="A117" s="6"/>
      <c r="B117" s="49" t="s">
        <v>256</v>
      </c>
      <c r="C117" s="73">
        <v>14509</v>
      </c>
      <c r="D117" s="74">
        <v>0.10963096173608172</v>
      </c>
      <c r="E117" s="48">
        <v>21452417920.809952</v>
      </c>
      <c r="F117" s="84">
        <v>0.13504380506776589</v>
      </c>
    </row>
    <row r="118" spans="1:6" x14ac:dyDescent="0.25">
      <c r="A118" s="6"/>
      <c r="B118" s="49" t="s">
        <v>257</v>
      </c>
      <c r="C118" s="73">
        <v>16908</v>
      </c>
      <c r="D118" s="74">
        <v>0.12775796409357432</v>
      </c>
      <c r="E118" s="48">
        <v>23581338282.599968</v>
      </c>
      <c r="F118" s="84">
        <v>0.14844544153614186</v>
      </c>
    </row>
    <row r="119" spans="1:6" x14ac:dyDescent="0.25">
      <c r="A119" s="6"/>
      <c r="B119" s="49" t="s">
        <v>258</v>
      </c>
      <c r="C119" s="73">
        <v>13933</v>
      </c>
      <c r="D119" s="74">
        <v>0.10527866771444115</v>
      </c>
      <c r="E119" s="48">
        <v>18108589186.21003</v>
      </c>
      <c r="F119" s="84">
        <v>0.11399427314636572</v>
      </c>
    </row>
    <row r="120" spans="1:6" x14ac:dyDescent="0.25">
      <c r="A120" s="6"/>
      <c r="B120" s="49" t="s">
        <v>259</v>
      </c>
      <c r="C120" s="73">
        <v>12131</v>
      </c>
      <c r="D120" s="74">
        <v>9.1662636764794775E-2</v>
      </c>
      <c r="E120" s="48">
        <v>15302034179.080004</v>
      </c>
      <c r="F120" s="84">
        <v>9.6326900233255894E-2</v>
      </c>
    </row>
    <row r="121" spans="1:6" x14ac:dyDescent="0.25">
      <c r="A121" s="6"/>
      <c r="B121" s="49" t="s">
        <v>260</v>
      </c>
      <c r="C121" s="73">
        <v>8699</v>
      </c>
      <c r="D121" s="74">
        <v>6.5730218219186357E-2</v>
      </c>
      <c r="E121" s="48">
        <v>10451756694.69002</v>
      </c>
      <c r="F121" s="84">
        <v>6.57942148481203E-2</v>
      </c>
    </row>
    <row r="122" spans="1:6" x14ac:dyDescent="0.25">
      <c r="A122" s="6"/>
      <c r="B122" s="49" t="s">
        <v>261</v>
      </c>
      <c r="C122" s="73">
        <v>7653</v>
      </c>
      <c r="D122" s="74">
        <v>5.7826573172943242E-2</v>
      </c>
      <c r="E122" s="48">
        <v>8342751804.0899992</v>
      </c>
      <c r="F122" s="84">
        <v>5.2517947045371799E-2</v>
      </c>
    </row>
    <row r="123" spans="1:6" x14ac:dyDescent="0.25">
      <c r="A123" s="6"/>
      <c r="B123" s="49" t="s">
        <v>262</v>
      </c>
      <c r="C123" s="73">
        <v>5958</v>
      </c>
      <c r="D123" s="74">
        <v>4.501904128634468E-2</v>
      </c>
      <c r="E123" s="48">
        <v>6163488940.7700043</v>
      </c>
      <c r="F123" s="84">
        <v>3.8799402572111077E-2</v>
      </c>
    </row>
    <row r="124" spans="1:6" x14ac:dyDescent="0.25">
      <c r="A124" s="6"/>
      <c r="B124" s="49" t="s">
        <v>263</v>
      </c>
      <c r="C124" s="111">
        <v>39116</v>
      </c>
      <c r="D124" s="107">
        <v>0.29556307803904974</v>
      </c>
      <c r="E124" s="87">
        <v>34561654008.240089</v>
      </c>
      <c r="F124" s="88">
        <v>0.21756695603905732</v>
      </c>
    </row>
    <row r="125" spans="1:6" x14ac:dyDescent="0.25">
      <c r="A125" s="6"/>
      <c r="B125" s="89" t="s">
        <v>18</v>
      </c>
      <c r="C125" s="79">
        <v>132344</v>
      </c>
      <c r="D125" s="91">
        <v>1</v>
      </c>
      <c r="E125" s="92">
        <v>158855253745.59006</v>
      </c>
      <c r="F125" s="93">
        <v>1</v>
      </c>
    </row>
    <row r="126" spans="1:6" x14ac:dyDescent="0.25">
      <c r="A126" s="6"/>
      <c r="B126" s="125"/>
      <c r="C126" s="125"/>
      <c r="D126" s="125"/>
      <c r="E126" s="126"/>
      <c r="F126" s="8"/>
    </row>
    <row r="127" spans="1:6" x14ac:dyDescent="0.25">
      <c r="A127" s="6"/>
      <c r="B127" s="125"/>
      <c r="C127" s="125"/>
      <c r="D127" s="125"/>
      <c r="E127" s="126"/>
      <c r="F127" s="8"/>
    </row>
    <row r="128" spans="1:6" x14ac:dyDescent="0.25">
      <c r="A128" s="6"/>
      <c r="B128" s="64" t="s">
        <v>165</v>
      </c>
      <c r="C128" s="65" t="s">
        <v>14</v>
      </c>
      <c r="D128" s="108" t="s">
        <v>15</v>
      </c>
      <c r="E128" s="109" t="s">
        <v>16</v>
      </c>
      <c r="F128" s="68" t="s">
        <v>17</v>
      </c>
    </row>
    <row r="129" spans="1:6" x14ac:dyDescent="0.25">
      <c r="A129" s="6"/>
      <c r="B129" s="49" t="s">
        <v>264</v>
      </c>
      <c r="C129" s="110">
        <v>2151</v>
      </c>
      <c r="D129" s="33">
        <v>1.6253097987064015E-2</v>
      </c>
      <c r="E129" s="48">
        <v>397447603.55000007</v>
      </c>
      <c r="F129" s="104">
        <v>2.5019481205608798E-3</v>
      </c>
    </row>
    <row r="130" spans="1:6" x14ac:dyDescent="0.25">
      <c r="A130" s="6"/>
      <c r="B130" s="49" t="s">
        <v>265</v>
      </c>
      <c r="C130" s="73">
        <v>4586</v>
      </c>
      <c r="D130" s="74">
        <v>3.4652118720909147E-2</v>
      </c>
      <c r="E130" s="48">
        <v>1558377153.1500001</v>
      </c>
      <c r="F130" s="84">
        <v>9.8100447823134349E-3</v>
      </c>
    </row>
    <row r="131" spans="1:6" x14ac:dyDescent="0.25">
      <c r="A131" s="6"/>
      <c r="B131" s="49" t="s">
        <v>266</v>
      </c>
      <c r="C131" s="73">
        <v>5933</v>
      </c>
      <c r="D131" s="74">
        <v>4.4830139636099858E-2</v>
      </c>
      <c r="E131" s="48">
        <v>2984355414.8100023</v>
      </c>
      <c r="F131" s="84">
        <v>1.8786633393878892E-2</v>
      </c>
    </row>
    <row r="132" spans="1:6" x14ac:dyDescent="0.25">
      <c r="A132" s="6"/>
      <c r="B132" s="49" t="s">
        <v>267</v>
      </c>
      <c r="C132" s="73">
        <v>5865</v>
      </c>
      <c r="D132" s="74">
        <v>4.4316327147433957E-2</v>
      </c>
      <c r="E132" s="48">
        <v>4132731859.9699993</v>
      </c>
      <c r="F132" s="84">
        <v>2.6015707775007935E-2</v>
      </c>
    </row>
    <row r="133" spans="1:6" x14ac:dyDescent="0.25">
      <c r="A133" s="6"/>
      <c r="B133" s="49" t="s">
        <v>268</v>
      </c>
      <c r="C133" s="73">
        <v>7352</v>
      </c>
      <c r="D133" s="74">
        <v>5.5552197303995646E-2</v>
      </c>
      <c r="E133" s="48">
        <v>6573176478.199996</v>
      </c>
      <c r="F133" s="84">
        <v>4.1378401552441463E-2</v>
      </c>
    </row>
    <row r="134" spans="1:6" x14ac:dyDescent="0.25">
      <c r="A134" s="6"/>
      <c r="B134" s="49" t="s">
        <v>269</v>
      </c>
      <c r="C134" s="73">
        <v>16269</v>
      </c>
      <c r="D134" s="74">
        <v>0.12292963791331681</v>
      </c>
      <c r="E134" s="48">
        <v>15969461536.569962</v>
      </c>
      <c r="F134" s="84">
        <v>0.10052838140402587</v>
      </c>
    </row>
    <row r="135" spans="1:6" x14ac:dyDescent="0.25">
      <c r="A135" s="6"/>
      <c r="B135" s="49" t="s">
        <v>270</v>
      </c>
      <c r="C135" s="73">
        <v>22367</v>
      </c>
      <c r="D135" s="74">
        <v>0.16900652844103245</v>
      </c>
      <c r="E135" s="48">
        <v>24763414904.150021</v>
      </c>
      <c r="F135" s="84">
        <v>0.15588665983820199</v>
      </c>
    </row>
    <row r="136" spans="1:6" x14ac:dyDescent="0.25">
      <c r="A136" s="6"/>
      <c r="B136" s="49" t="s">
        <v>271</v>
      </c>
      <c r="C136" s="73">
        <v>39196</v>
      </c>
      <c r="D136" s="74">
        <v>0.29616756331983318</v>
      </c>
      <c r="E136" s="48">
        <v>54145715846.699837</v>
      </c>
      <c r="F136" s="84">
        <v>0.34084938691052291</v>
      </c>
    </row>
    <row r="137" spans="1:6" x14ac:dyDescent="0.25">
      <c r="A137" s="6"/>
      <c r="B137" s="49" t="s">
        <v>272</v>
      </c>
      <c r="C137" s="73">
        <v>13498</v>
      </c>
      <c r="D137" s="74">
        <v>0.10199177900018135</v>
      </c>
      <c r="E137" s="48">
        <v>20790307723.710003</v>
      </c>
      <c r="F137" s="84">
        <v>0.13087579562842874</v>
      </c>
    </row>
    <row r="138" spans="1:6" x14ac:dyDescent="0.25">
      <c r="A138" s="6"/>
      <c r="B138" s="49" t="s">
        <v>273</v>
      </c>
      <c r="C138" s="73">
        <v>14995</v>
      </c>
      <c r="D138" s="74">
        <v>0.11330320981684096</v>
      </c>
      <c r="E138" s="48">
        <v>27332358665.339985</v>
      </c>
      <c r="F138" s="84">
        <v>0.17205826071773087</v>
      </c>
    </row>
    <row r="139" spans="1:6" x14ac:dyDescent="0.25">
      <c r="A139" s="6"/>
      <c r="B139" s="49" t="s">
        <v>324</v>
      </c>
      <c r="C139" s="111">
        <v>132</v>
      </c>
      <c r="D139" s="107">
        <v>9.9740071329263141E-4</v>
      </c>
      <c r="E139" s="87">
        <v>207906559.44</v>
      </c>
      <c r="F139" s="88">
        <v>1.308779876886961E-3</v>
      </c>
    </row>
    <row r="140" spans="1:6" x14ac:dyDescent="0.25">
      <c r="A140" s="6"/>
      <c r="B140" s="89" t="s">
        <v>18</v>
      </c>
      <c r="C140" s="79">
        <v>132344</v>
      </c>
      <c r="D140" s="91">
        <v>1</v>
      </c>
      <c r="E140" s="92">
        <v>158855253745.58981</v>
      </c>
      <c r="F140" s="93">
        <v>1</v>
      </c>
    </row>
    <row r="141" spans="1:6" x14ac:dyDescent="0.25">
      <c r="A141" s="6"/>
      <c r="B141" s="125"/>
      <c r="C141" s="125"/>
      <c r="D141" s="125"/>
      <c r="E141" s="126"/>
      <c r="F141" s="8"/>
    </row>
    <row r="142" spans="1:6" x14ac:dyDescent="0.25">
      <c r="A142" s="6"/>
      <c r="B142" s="8"/>
      <c r="C142" s="126"/>
      <c r="D142" s="112"/>
      <c r="E142" s="25"/>
      <c r="F142" s="8"/>
    </row>
    <row r="143" spans="1:6" x14ac:dyDescent="0.25">
      <c r="A143" s="6"/>
      <c r="B143" s="105" t="s">
        <v>26</v>
      </c>
      <c r="C143" s="65" t="s">
        <v>14</v>
      </c>
      <c r="D143" s="66" t="s">
        <v>15</v>
      </c>
      <c r="E143" s="66" t="s">
        <v>16</v>
      </c>
      <c r="F143" s="82" t="s">
        <v>17</v>
      </c>
    </row>
    <row r="144" spans="1:6" x14ac:dyDescent="0.25">
      <c r="A144" s="6"/>
      <c r="B144" s="46" t="s">
        <v>274</v>
      </c>
      <c r="C144" s="110">
        <v>15919</v>
      </c>
      <c r="D144" s="74">
        <v>0.12028501480988937</v>
      </c>
      <c r="E144" s="48">
        <v>3021984356.6899929</v>
      </c>
      <c r="F144" s="84">
        <v>1.9023509046353384E-2</v>
      </c>
    </row>
    <row r="145" spans="1:6" x14ac:dyDescent="0.25">
      <c r="A145" s="6"/>
      <c r="B145" s="49" t="s">
        <v>275</v>
      </c>
      <c r="C145" s="73">
        <v>8531</v>
      </c>
      <c r="D145" s="74">
        <v>6.4460799129541196E-2</v>
      </c>
      <c r="E145" s="48">
        <v>2998604672.8100009</v>
      </c>
      <c r="F145" s="84">
        <v>1.8876333027123732E-2</v>
      </c>
    </row>
    <row r="146" spans="1:6" x14ac:dyDescent="0.25">
      <c r="A146" s="6"/>
      <c r="B146" s="49" t="s">
        <v>276</v>
      </c>
      <c r="C146" s="73">
        <v>8355</v>
      </c>
      <c r="D146" s="74">
        <v>6.3130931511817687E-2</v>
      </c>
      <c r="E146" s="48">
        <v>3787710728.5500007</v>
      </c>
      <c r="F146" s="84">
        <v>2.3843786335301816E-2</v>
      </c>
    </row>
    <row r="147" spans="1:6" x14ac:dyDescent="0.25">
      <c r="A147" s="6"/>
      <c r="B147" s="49" t="s">
        <v>277</v>
      </c>
      <c r="C147" s="73">
        <v>17828</v>
      </c>
      <c r="D147" s="74">
        <v>0.13470954482258357</v>
      </c>
      <c r="E147" s="48">
        <v>11120249260.920006</v>
      </c>
      <c r="F147" s="84">
        <v>7.0002401549333196E-2</v>
      </c>
    </row>
    <row r="148" spans="1:6" x14ac:dyDescent="0.25">
      <c r="A148" s="6"/>
      <c r="B148" s="49" t="s">
        <v>278</v>
      </c>
      <c r="C148" s="73">
        <v>16467</v>
      </c>
      <c r="D148" s="74">
        <v>0.12442573898325576</v>
      </c>
      <c r="E148" s="48">
        <v>14471985369.19998</v>
      </c>
      <c r="F148" s="84">
        <v>9.1101710695556656E-2</v>
      </c>
    </row>
    <row r="149" spans="1:6" x14ac:dyDescent="0.25">
      <c r="A149" s="6"/>
      <c r="B149" s="49" t="s">
        <v>279</v>
      </c>
      <c r="C149" s="73">
        <v>27296</v>
      </c>
      <c r="D149" s="74">
        <v>0.20625037780330049</v>
      </c>
      <c r="E149" s="48">
        <v>34049892073.280018</v>
      </c>
      <c r="F149" s="84">
        <v>0.21434539475673645</v>
      </c>
    </row>
    <row r="150" spans="1:6" x14ac:dyDescent="0.25">
      <c r="A150" s="6"/>
      <c r="B150" s="49" t="s">
        <v>280</v>
      </c>
      <c r="C150" s="73">
        <v>17340</v>
      </c>
      <c r="D150" s="74">
        <v>0.13102218460980475</v>
      </c>
      <c r="E150" s="48">
        <v>30105283029.569958</v>
      </c>
      <c r="F150" s="84">
        <v>0.18951392742593332</v>
      </c>
    </row>
    <row r="151" spans="1:6" x14ac:dyDescent="0.25">
      <c r="A151" s="6"/>
      <c r="B151" s="49" t="s">
        <v>281</v>
      </c>
      <c r="C151" s="73">
        <v>14592</v>
      </c>
      <c r="D151" s="74">
        <v>0.11025811521489452</v>
      </c>
      <c r="E151" s="48">
        <v>35269523379.159996</v>
      </c>
      <c r="F151" s="84">
        <v>0.22202302125710541</v>
      </c>
    </row>
    <row r="152" spans="1:6" x14ac:dyDescent="0.25">
      <c r="A152" s="6"/>
      <c r="B152" s="49" t="s">
        <v>282</v>
      </c>
      <c r="C152" s="111">
        <v>6016</v>
      </c>
      <c r="D152" s="77">
        <v>4.5457293114912652E-2</v>
      </c>
      <c r="E152" s="87">
        <v>24030020875.409992</v>
      </c>
      <c r="F152" s="77">
        <v>0.15126991590655589</v>
      </c>
    </row>
    <row r="153" spans="1:6" x14ac:dyDescent="0.25">
      <c r="A153" s="6"/>
      <c r="B153" s="89" t="s">
        <v>18</v>
      </c>
      <c r="C153" s="79">
        <v>132344</v>
      </c>
      <c r="D153" s="91">
        <v>1</v>
      </c>
      <c r="E153" s="92">
        <v>158855253745.58997</v>
      </c>
      <c r="F153" s="91">
        <v>1.0000000000000042</v>
      </c>
    </row>
    <row r="154" spans="1:6" x14ac:dyDescent="0.25">
      <c r="A154" s="6"/>
      <c r="B154" s="18"/>
      <c r="C154" s="113"/>
      <c r="D154" s="114"/>
      <c r="E154" s="115"/>
      <c r="F154" s="114"/>
    </row>
    <row r="155" spans="1:6" x14ac:dyDescent="0.25">
      <c r="A155" s="6"/>
      <c r="B155" s="125"/>
      <c r="C155" s="9"/>
      <c r="D155" s="9"/>
      <c r="E155" s="25"/>
      <c r="F155" s="8"/>
    </row>
    <row r="156" spans="1:6" x14ac:dyDescent="0.25">
      <c r="A156" s="6"/>
      <c r="B156" s="105" t="s">
        <v>27</v>
      </c>
      <c r="C156" s="65" t="s">
        <v>14</v>
      </c>
      <c r="D156" s="66" t="s">
        <v>15</v>
      </c>
      <c r="E156" s="66" t="s">
        <v>16</v>
      </c>
      <c r="F156" s="68" t="s">
        <v>17</v>
      </c>
    </row>
    <row r="157" spans="1:6" x14ac:dyDescent="0.25">
      <c r="A157" s="6"/>
      <c r="B157" s="95" t="s">
        <v>3</v>
      </c>
      <c r="C157" s="116">
        <v>93</v>
      </c>
      <c r="D157" s="74">
        <v>7.0271413891071757E-4</v>
      </c>
      <c r="E157" s="48">
        <v>126387389.92</v>
      </c>
      <c r="F157" s="84">
        <v>7.9561353458546989E-4</v>
      </c>
    </row>
    <row r="158" spans="1:6" x14ac:dyDescent="0.25">
      <c r="A158" s="6"/>
      <c r="B158" s="69" t="s">
        <v>283</v>
      </c>
      <c r="C158" s="73">
        <v>4</v>
      </c>
      <c r="D158" s="74">
        <v>3.0224264039170645E-5</v>
      </c>
      <c r="E158" s="48">
        <v>4300176</v>
      </c>
      <c r="F158" s="84">
        <v>2.7069775148178861E-5</v>
      </c>
    </row>
    <row r="159" spans="1:6" x14ac:dyDescent="0.25">
      <c r="A159" s="6"/>
      <c r="B159" s="69" t="s">
        <v>284</v>
      </c>
      <c r="C159" s="73">
        <v>131072</v>
      </c>
      <c r="D159" s="74">
        <v>0.9903886840355437</v>
      </c>
      <c r="E159" s="48">
        <v>157747629164.58948</v>
      </c>
      <c r="F159" s="84">
        <v>0.9930274601885456</v>
      </c>
    </row>
    <row r="160" spans="1:6" x14ac:dyDescent="0.25">
      <c r="A160" s="6"/>
      <c r="B160" s="69" t="s">
        <v>2</v>
      </c>
      <c r="C160" s="73">
        <v>885</v>
      </c>
      <c r="D160" s="74">
        <v>6.6871184186665057E-3</v>
      </c>
      <c r="E160" s="48">
        <v>719858981.63000011</v>
      </c>
      <c r="F160" s="84">
        <v>4.5315402837281821E-3</v>
      </c>
    </row>
    <row r="161" spans="1:6" x14ac:dyDescent="0.25">
      <c r="A161" s="6"/>
      <c r="B161" s="69" t="s">
        <v>285</v>
      </c>
      <c r="C161" s="73">
        <v>287</v>
      </c>
      <c r="D161" s="74">
        <v>2.1685909448104939E-3</v>
      </c>
      <c r="E161" s="48">
        <v>254454412.45000002</v>
      </c>
      <c r="F161" s="84">
        <v>1.6018004217695891E-3</v>
      </c>
    </row>
    <row r="162" spans="1:6" x14ac:dyDescent="0.25">
      <c r="A162" s="6"/>
      <c r="B162" s="85" t="s">
        <v>286</v>
      </c>
      <c r="C162" s="111">
        <v>3</v>
      </c>
      <c r="D162" s="77">
        <v>2.2668198029377985E-5</v>
      </c>
      <c r="E162" s="87">
        <v>2623621</v>
      </c>
      <c r="F162" s="88">
        <v>1.6515796224163889E-5</v>
      </c>
    </row>
    <row r="163" spans="1:6" x14ac:dyDescent="0.25">
      <c r="A163" s="6"/>
      <c r="B163" s="89" t="s">
        <v>18</v>
      </c>
      <c r="C163" s="79">
        <v>132344</v>
      </c>
      <c r="D163" s="91">
        <v>1</v>
      </c>
      <c r="E163" s="92">
        <v>158855253745.58951</v>
      </c>
      <c r="F163" s="93">
        <v>1.0000000000000011</v>
      </c>
    </row>
    <row r="164" spans="1:6" x14ac:dyDescent="0.25">
      <c r="A164" s="6"/>
      <c r="B164" s="125"/>
      <c r="C164" s="9"/>
      <c r="D164" s="9"/>
      <c r="E164" s="25"/>
      <c r="F164" s="8"/>
    </row>
    <row r="165" spans="1:6" x14ac:dyDescent="0.25">
      <c r="A165" s="6"/>
      <c r="B165" s="8"/>
      <c r="C165" s="8"/>
      <c r="D165" s="8"/>
      <c r="E165" s="61"/>
      <c r="F165" s="8"/>
    </row>
    <row r="166" spans="1:6" x14ac:dyDescent="0.25">
      <c r="A166" s="6"/>
      <c r="B166" s="105" t="s">
        <v>28</v>
      </c>
      <c r="C166" s="65" t="s">
        <v>14</v>
      </c>
      <c r="D166" s="66" t="s">
        <v>15</v>
      </c>
      <c r="E166" s="65" t="s">
        <v>16</v>
      </c>
      <c r="F166" s="82" t="s">
        <v>17</v>
      </c>
    </row>
    <row r="167" spans="1:6" x14ac:dyDescent="0.25">
      <c r="A167" s="6"/>
      <c r="B167" s="46" t="s">
        <v>29</v>
      </c>
      <c r="C167" s="70"/>
      <c r="D167" s="72"/>
      <c r="E167" s="48"/>
      <c r="F167" s="104"/>
    </row>
    <row r="168" spans="1:6" x14ac:dyDescent="0.25">
      <c r="A168" s="6"/>
      <c r="B168" s="49" t="s">
        <v>30</v>
      </c>
      <c r="C168" s="83">
        <v>132344</v>
      </c>
      <c r="D168" s="75">
        <v>1</v>
      </c>
      <c r="E168" s="48">
        <v>158855253745.58951</v>
      </c>
      <c r="F168" s="84">
        <v>1</v>
      </c>
    </row>
    <row r="169" spans="1:6" x14ac:dyDescent="0.25">
      <c r="A169" s="6"/>
      <c r="B169" s="49" t="s">
        <v>31</v>
      </c>
      <c r="C169" s="83"/>
      <c r="D169" s="75"/>
      <c r="E169" s="48"/>
      <c r="F169" s="84"/>
    </row>
    <row r="170" spans="1:6" x14ac:dyDescent="0.25">
      <c r="A170" s="6"/>
      <c r="B170" s="49" t="s">
        <v>32</v>
      </c>
      <c r="C170" s="83"/>
      <c r="D170" s="75"/>
      <c r="E170" s="48"/>
      <c r="F170" s="84"/>
    </row>
    <row r="171" spans="1:6" x14ac:dyDescent="0.25">
      <c r="A171" s="6"/>
      <c r="B171" s="53" t="s">
        <v>323</v>
      </c>
      <c r="C171" s="86"/>
      <c r="D171" s="77"/>
      <c r="E171" s="87"/>
      <c r="F171" s="88"/>
    </row>
    <row r="172" spans="1:6" x14ac:dyDescent="0.25">
      <c r="A172" s="6"/>
      <c r="B172" s="89" t="s">
        <v>18</v>
      </c>
      <c r="C172" s="79">
        <v>132344</v>
      </c>
      <c r="D172" s="91">
        <v>1</v>
      </c>
      <c r="E172" s="92">
        <v>158855253745.58951</v>
      </c>
      <c r="F172" s="93">
        <v>1</v>
      </c>
    </row>
    <row r="175" spans="1:6" x14ac:dyDescent="0.25">
      <c r="B175" s="105" t="s">
        <v>234</v>
      </c>
      <c r="C175" s="67" t="s">
        <v>14</v>
      </c>
      <c r="D175" s="108" t="s">
        <v>166</v>
      </c>
      <c r="E175" s="65" t="s">
        <v>16</v>
      </c>
      <c r="F175" s="68" t="s">
        <v>17</v>
      </c>
    </row>
    <row r="176" spans="1:6" x14ac:dyDescent="0.25">
      <c r="B176" s="117">
        <v>1</v>
      </c>
      <c r="C176" s="96">
        <v>1</v>
      </c>
      <c r="D176" s="72" t="s">
        <v>167</v>
      </c>
      <c r="E176" s="48">
        <v>12000000</v>
      </c>
      <c r="F176" s="118">
        <v>7.5540466664189169E-5</v>
      </c>
    </row>
    <row r="177" spans="2:6" x14ac:dyDescent="0.25">
      <c r="B177" s="119">
        <v>2</v>
      </c>
      <c r="C177" s="73">
        <v>1</v>
      </c>
      <c r="D177" s="75" t="s">
        <v>167</v>
      </c>
      <c r="E177" s="48">
        <v>12000000</v>
      </c>
      <c r="F177" s="118">
        <v>7.5540466664189169E-5</v>
      </c>
    </row>
    <row r="178" spans="2:6" x14ac:dyDescent="0.25">
      <c r="B178" s="119">
        <v>3</v>
      </c>
      <c r="C178" s="73">
        <v>1</v>
      </c>
      <c r="D178" s="75" t="s">
        <v>167</v>
      </c>
      <c r="E178" s="48">
        <v>12000000</v>
      </c>
      <c r="F178" s="118">
        <v>7.5540466664189169E-5</v>
      </c>
    </row>
    <row r="179" spans="2:6" x14ac:dyDescent="0.25">
      <c r="B179" s="119">
        <v>4</v>
      </c>
      <c r="C179" s="73">
        <v>1</v>
      </c>
      <c r="D179" s="75" t="s">
        <v>167</v>
      </c>
      <c r="E179" s="48">
        <v>11949980</v>
      </c>
      <c r="F179" s="118">
        <v>7.5225588818977272E-5</v>
      </c>
    </row>
    <row r="180" spans="2:6" x14ac:dyDescent="0.25">
      <c r="B180" s="119">
        <v>5</v>
      </c>
      <c r="C180" s="73">
        <v>1</v>
      </c>
      <c r="D180" s="75" t="s">
        <v>167</v>
      </c>
      <c r="E180" s="48">
        <v>11885000</v>
      </c>
      <c r="F180" s="118">
        <v>7.4816537191990689E-5</v>
      </c>
    </row>
    <row r="181" spans="2:6" x14ac:dyDescent="0.25">
      <c r="B181" s="119">
        <v>6</v>
      </c>
      <c r="C181" s="73">
        <v>1</v>
      </c>
      <c r="D181" s="75" t="s">
        <v>167</v>
      </c>
      <c r="E181" s="48">
        <v>11765957</v>
      </c>
      <c r="F181" s="118">
        <v>7.4067156877565267E-5</v>
      </c>
    </row>
    <row r="182" spans="2:6" x14ac:dyDescent="0.25">
      <c r="B182" s="119">
        <v>7</v>
      </c>
      <c r="C182" s="73">
        <v>1</v>
      </c>
      <c r="D182" s="75" t="s">
        <v>167</v>
      </c>
      <c r="E182" s="48">
        <v>11434072</v>
      </c>
      <c r="F182" s="118">
        <v>7.1977927895994895E-5</v>
      </c>
    </row>
    <row r="183" spans="2:6" x14ac:dyDescent="0.25">
      <c r="B183" s="119">
        <v>8</v>
      </c>
      <c r="C183" s="73">
        <v>1</v>
      </c>
      <c r="D183" s="75" t="s">
        <v>167</v>
      </c>
      <c r="E183" s="48">
        <v>10860628.220000001</v>
      </c>
      <c r="F183" s="118">
        <v>6.8368077000421847E-5</v>
      </c>
    </row>
    <row r="184" spans="2:6" x14ac:dyDescent="0.25">
      <c r="B184" s="119">
        <v>9</v>
      </c>
      <c r="C184" s="73">
        <v>1</v>
      </c>
      <c r="D184" s="75" t="s">
        <v>167</v>
      </c>
      <c r="E184" s="48">
        <v>10598510</v>
      </c>
      <c r="F184" s="118">
        <v>6.6718032612089631E-5</v>
      </c>
    </row>
    <row r="185" spans="2:6" x14ac:dyDescent="0.25">
      <c r="B185" s="119">
        <v>10</v>
      </c>
      <c r="C185" s="76">
        <v>1</v>
      </c>
      <c r="D185" s="77" t="s">
        <v>167</v>
      </c>
      <c r="E185" s="87">
        <v>10593139.279999999</v>
      </c>
      <c r="F185" s="120">
        <v>6.6684223720829406E-5</v>
      </c>
    </row>
    <row r="186" spans="2:6" x14ac:dyDescent="0.25">
      <c r="B186" s="89" t="s">
        <v>168</v>
      </c>
      <c r="C186" s="79">
        <v>10</v>
      </c>
      <c r="D186" s="80"/>
      <c r="E186" s="92">
        <v>115087286.5</v>
      </c>
      <c r="F186" s="121">
        <v>7.244789441104365E-4</v>
      </c>
    </row>
    <row r="187" spans="2:6" x14ac:dyDescent="0.25">
      <c r="B187" s="98"/>
      <c r="C187" s="8"/>
      <c r="D187" s="94"/>
      <c r="E187" s="100"/>
      <c r="F187" s="8"/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3" min="1" max="5" man="1"/>
    <brk id="154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7:J110"/>
  <sheetViews>
    <sheetView showGridLines="0" tabSelected="1" zoomScale="80" zoomScaleNormal="80" zoomScaleSheetLayoutView="80" workbookViewId="0">
      <selection activeCell="B14" sqref="B14"/>
    </sheetView>
  </sheetViews>
  <sheetFormatPr defaultColWidth="9.140625" defaultRowHeight="12.75" x14ac:dyDescent="0.2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7" spans="2:9" ht="18" customHeight="1" x14ac:dyDescent="0.2">
      <c r="B7" s="185" t="s">
        <v>347</v>
      </c>
      <c r="C7" s="186" t="s">
        <v>70</v>
      </c>
    </row>
    <row r="8" spans="2:9" ht="18" customHeight="1" x14ac:dyDescent="0.2">
      <c r="B8" s="169" t="s">
        <v>61</v>
      </c>
      <c r="C8" s="170">
        <f>H95</f>
        <v>11964762654.565119</v>
      </c>
      <c r="E8" s="28"/>
      <c r="F8" s="29"/>
    </row>
    <row r="9" spans="2:9" ht="18" customHeight="1" x14ac:dyDescent="0.2">
      <c r="B9" s="171" t="s">
        <v>253</v>
      </c>
      <c r="C9" s="172"/>
      <c r="E9" s="28"/>
      <c r="F9" s="29"/>
    </row>
    <row r="10" spans="2:9" ht="18" customHeight="1" x14ac:dyDescent="0.2">
      <c r="B10" s="171" t="s">
        <v>114</v>
      </c>
      <c r="C10" s="173">
        <f>+SUMIF(F23:F93,"NOK",H23:H93)</f>
        <v>9393777097.960001</v>
      </c>
    </row>
    <row r="11" spans="2:9" ht="18" customHeight="1" x14ac:dyDescent="0.2">
      <c r="B11" s="171" t="s">
        <v>117</v>
      </c>
      <c r="C11" s="173">
        <f>+SUMIF(F23:F93,"EUR",H23:H93)</f>
        <v>2568272080.905427</v>
      </c>
    </row>
    <row r="12" spans="2:9" ht="18" customHeight="1" x14ac:dyDescent="0.2">
      <c r="B12" s="171" t="s">
        <v>115</v>
      </c>
      <c r="C12" s="173">
        <f>+SUMIF(F23:F93,"SEK",H23:H93)</f>
        <v>637</v>
      </c>
    </row>
    <row r="13" spans="2:9" ht="18" customHeight="1" x14ac:dyDescent="0.2">
      <c r="B13" s="171" t="s">
        <v>116</v>
      </c>
      <c r="C13" s="173">
        <f>+SUMIF(F23:F93,"USD",H23:H93)</f>
        <v>2712838.6996900002</v>
      </c>
    </row>
    <row r="14" spans="2:9" ht="18" customHeight="1" x14ac:dyDescent="0.2">
      <c r="B14" s="171" t="s">
        <v>118</v>
      </c>
      <c r="C14" s="173"/>
      <c r="E14" s="187"/>
    </row>
    <row r="15" spans="2:9" ht="18" customHeight="1" x14ac:dyDescent="0.2">
      <c r="B15" s="171" t="s">
        <v>334</v>
      </c>
      <c r="C15" s="173">
        <f>+SUMIF($D$23:$D$93,"Sovereign",$H$23:$H$93)</f>
        <v>1200000000</v>
      </c>
      <c r="E15" s="19" t="s">
        <v>357</v>
      </c>
      <c r="F15" s="19"/>
      <c r="G15" s="19"/>
      <c r="H15" s="19"/>
      <c r="I15" s="19"/>
    </row>
    <row r="16" spans="2:9" ht="18" customHeight="1" x14ac:dyDescent="0.2">
      <c r="B16" s="171" t="s">
        <v>290</v>
      </c>
      <c r="C16" s="173">
        <f>+SUMIF($D$23:$D$93,"Agency",$H$23:$H$93)</f>
        <v>1000394000</v>
      </c>
      <c r="E16" s="19" t="s">
        <v>358</v>
      </c>
      <c r="F16" s="19"/>
      <c r="G16" s="19"/>
      <c r="H16" s="19"/>
      <c r="I16" s="19"/>
    </row>
    <row r="17" spans="2:9" ht="18" customHeight="1" x14ac:dyDescent="0.2">
      <c r="B17" s="171" t="s">
        <v>119</v>
      </c>
      <c r="C17" s="173">
        <f>+SUMIF($D$23:$D$93,"Covered Bond",$H$23:$H$93)</f>
        <v>7765497835</v>
      </c>
      <c r="E17" s="19" t="s">
        <v>359</v>
      </c>
      <c r="F17" s="19"/>
      <c r="G17" s="19"/>
      <c r="H17" s="19"/>
      <c r="I17" s="19"/>
    </row>
    <row r="18" spans="2:9" ht="18" customHeight="1" x14ac:dyDescent="0.2">
      <c r="B18" s="171" t="s">
        <v>121</v>
      </c>
      <c r="C18" s="173">
        <f>+SUMIF($D$23:$D$93,"Financial Institution",$H$23:H93)</f>
        <v>100000000</v>
      </c>
    </row>
    <row r="19" spans="2:9" ht="18" customHeight="1" x14ac:dyDescent="0.2">
      <c r="B19" s="174" t="s">
        <v>120</v>
      </c>
      <c r="C19" s="175">
        <f>+SUMIF($D$23:$D$93,"Deposit",$H$23:H93)</f>
        <v>1898870819.5651171</v>
      </c>
    </row>
    <row r="20" spans="2:9" ht="15" customHeight="1" x14ac:dyDescent="0.2">
      <c r="D20" s="167"/>
      <c r="E20" s="167"/>
    </row>
    <row r="21" spans="2:9" ht="15" customHeight="1" x14ac:dyDescent="0.2">
      <c r="D21" s="167"/>
      <c r="E21" s="167"/>
    </row>
    <row r="22" spans="2:9" ht="24.75" customHeight="1" x14ac:dyDescent="0.2">
      <c r="B22" s="188" t="s">
        <v>62</v>
      </c>
      <c r="C22" s="189" t="s">
        <v>50</v>
      </c>
      <c r="D22" s="189" t="s">
        <v>99</v>
      </c>
      <c r="E22" s="189"/>
      <c r="F22" s="189" t="s">
        <v>63</v>
      </c>
      <c r="G22" s="190" t="s">
        <v>291</v>
      </c>
      <c r="H22" s="191" t="s">
        <v>292</v>
      </c>
      <c r="I22" s="36"/>
    </row>
    <row r="23" spans="2:9" ht="16.5" customHeight="1" x14ac:dyDescent="0.2">
      <c r="B23" s="132" t="s">
        <v>365</v>
      </c>
      <c r="C23" s="133" t="s">
        <v>366</v>
      </c>
      <c r="D23" s="154" t="s">
        <v>84</v>
      </c>
      <c r="E23" s="167"/>
      <c r="F23" s="193" t="s">
        <v>64</v>
      </c>
      <c r="G23" s="180">
        <v>100000000</v>
      </c>
      <c r="H23" s="179">
        <v>100000000</v>
      </c>
      <c r="I23" s="35"/>
    </row>
    <row r="24" spans="2:9" ht="16.5" customHeight="1" x14ac:dyDescent="0.2">
      <c r="B24" s="132" t="s">
        <v>287</v>
      </c>
      <c r="C24" s="133" t="s">
        <v>67</v>
      </c>
      <c r="D24" s="154" t="s">
        <v>337</v>
      </c>
      <c r="E24" s="167"/>
      <c r="F24" s="193" t="s">
        <v>64</v>
      </c>
      <c r="G24" s="180">
        <v>100000000</v>
      </c>
      <c r="H24" s="179">
        <v>100000000</v>
      </c>
      <c r="I24" s="35"/>
    </row>
    <row r="25" spans="2:9" ht="16.5" customHeight="1" x14ac:dyDescent="0.2">
      <c r="B25" s="132" t="s">
        <v>238</v>
      </c>
      <c r="C25" s="133" t="s">
        <v>369</v>
      </c>
      <c r="D25" s="154" t="s">
        <v>84</v>
      </c>
      <c r="E25" s="167"/>
      <c r="F25" s="193" t="s">
        <v>64</v>
      </c>
      <c r="G25" s="180">
        <v>250000000</v>
      </c>
      <c r="H25" s="179">
        <v>250000000</v>
      </c>
      <c r="I25" s="35"/>
    </row>
    <row r="26" spans="2:9" ht="16.5" customHeight="1" x14ac:dyDescent="0.2">
      <c r="B26" s="132" t="s">
        <v>238</v>
      </c>
      <c r="C26" s="133" t="s">
        <v>69</v>
      </c>
      <c r="D26" s="154" t="s">
        <v>84</v>
      </c>
      <c r="E26" s="167"/>
      <c r="F26" s="193" t="s">
        <v>64</v>
      </c>
      <c r="G26" s="180">
        <v>75000000</v>
      </c>
      <c r="H26" s="179">
        <v>75000000</v>
      </c>
      <c r="I26" s="35"/>
    </row>
    <row r="27" spans="2:9" ht="16.5" customHeight="1" x14ac:dyDescent="0.2">
      <c r="B27" s="132" t="s">
        <v>238</v>
      </c>
      <c r="C27" s="133" t="s">
        <v>370</v>
      </c>
      <c r="D27" s="154" t="s">
        <v>84</v>
      </c>
      <c r="E27" s="167"/>
      <c r="F27" s="193" t="s">
        <v>64</v>
      </c>
      <c r="G27" s="180">
        <v>75000000</v>
      </c>
      <c r="H27" s="179">
        <v>75000000</v>
      </c>
      <c r="I27" s="35"/>
    </row>
    <row r="28" spans="2:9" ht="16.5" customHeight="1" x14ac:dyDescent="0.2">
      <c r="B28" s="132" t="s">
        <v>238</v>
      </c>
      <c r="C28" s="133" t="s">
        <v>371</v>
      </c>
      <c r="D28" s="154" t="s">
        <v>84</v>
      </c>
      <c r="E28" s="167"/>
      <c r="F28" s="193" t="s">
        <v>64</v>
      </c>
      <c r="G28" s="180">
        <v>200000000</v>
      </c>
      <c r="H28" s="179">
        <v>200000000</v>
      </c>
      <c r="I28" s="35"/>
    </row>
    <row r="29" spans="2:9" ht="16.5" customHeight="1" x14ac:dyDescent="0.2">
      <c r="B29" s="132" t="s">
        <v>238</v>
      </c>
      <c r="C29" s="133" t="s">
        <v>100</v>
      </c>
      <c r="D29" s="154" t="s">
        <v>84</v>
      </c>
      <c r="E29" s="167"/>
      <c r="F29" s="193" t="s">
        <v>64</v>
      </c>
      <c r="G29" s="180">
        <v>1048000000</v>
      </c>
      <c r="H29" s="179">
        <v>1048000000</v>
      </c>
      <c r="I29" s="35"/>
    </row>
    <row r="30" spans="2:9" ht="16.5" customHeight="1" x14ac:dyDescent="0.2">
      <c r="B30" s="132" t="s">
        <v>238</v>
      </c>
      <c r="C30" s="133" t="s">
        <v>81</v>
      </c>
      <c r="D30" s="154" t="s">
        <v>84</v>
      </c>
      <c r="E30" s="167"/>
      <c r="F30" s="193" t="s">
        <v>65</v>
      </c>
      <c r="G30" s="180">
        <v>10000000</v>
      </c>
      <c r="H30" s="179">
        <v>84149000</v>
      </c>
      <c r="I30" s="35"/>
    </row>
    <row r="31" spans="2:9" ht="16.5" customHeight="1" x14ac:dyDescent="0.2">
      <c r="B31" s="132" t="s">
        <v>238</v>
      </c>
      <c r="C31" s="133" t="s">
        <v>372</v>
      </c>
      <c r="D31" s="154" t="s">
        <v>84</v>
      </c>
      <c r="E31" s="167"/>
      <c r="F31" s="193" t="s">
        <v>64</v>
      </c>
      <c r="G31" s="180">
        <v>703000000</v>
      </c>
      <c r="H31" s="179">
        <v>703000000</v>
      </c>
      <c r="I31" s="35"/>
    </row>
    <row r="32" spans="2:9" ht="16.5" customHeight="1" x14ac:dyDescent="0.2">
      <c r="B32" s="132" t="s">
        <v>238</v>
      </c>
      <c r="C32" s="133" t="s">
        <v>370</v>
      </c>
      <c r="D32" s="154" t="s">
        <v>84</v>
      </c>
      <c r="E32" s="167"/>
      <c r="F32" s="193" t="s">
        <v>64</v>
      </c>
      <c r="G32" s="180">
        <v>422000000</v>
      </c>
      <c r="H32" s="179">
        <v>422000000</v>
      </c>
      <c r="I32" s="35"/>
    </row>
    <row r="33" spans="2:9" ht="16.5" customHeight="1" x14ac:dyDescent="0.2">
      <c r="B33" s="132" t="s">
        <v>238</v>
      </c>
      <c r="C33" s="133" t="s">
        <v>74</v>
      </c>
      <c r="D33" s="154" t="s">
        <v>84</v>
      </c>
      <c r="E33" s="167"/>
      <c r="F33" s="193" t="s">
        <v>65</v>
      </c>
      <c r="G33" s="180">
        <v>12800000</v>
      </c>
      <c r="H33" s="179">
        <v>107710720</v>
      </c>
      <c r="I33" s="35"/>
    </row>
    <row r="34" spans="2:9" ht="16.5" customHeight="1" x14ac:dyDescent="0.2">
      <c r="B34" s="132" t="s">
        <v>238</v>
      </c>
      <c r="C34" s="133" t="s">
        <v>369</v>
      </c>
      <c r="D34" s="154" t="s">
        <v>84</v>
      </c>
      <c r="E34" s="167"/>
      <c r="F34" s="193" t="s">
        <v>64</v>
      </c>
      <c r="G34" s="180">
        <v>250000000</v>
      </c>
      <c r="H34" s="179">
        <v>250000000</v>
      </c>
      <c r="I34" s="35"/>
    </row>
    <row r="35" spans="2:9" ht="16.5" customHeight="1" x14ac:dyDescent="0.2">
      <c r="B35" s="132" t="s">
        <v>238</v>
      </c>
      <c r="C35" s="133" t="s">
        <v>105</v>
      </c>
      <c r="D35" s="154" t="s">
        <v>84</v>
      </c>
      <c r="E35" s="167"/>
      <c r="F35" s="193" t="s">
        <v>65</v>
      </c>
      <c r="G35" s="180">
        <v>23000000</v>
      </c>
      <c r="H35" s="179">
        <v>193542700</v>
      </c>
      <c r="I35" s="35"/>
    </row>
    <row r="36" spans="2:9" ht="16.5" customHeight="1" x14ac:dyDescent="0.2">
      <c r="B36" s="132" t="s">
        <v>245</v>
      </c>
      <c r="C36" s="133" t="s">
        <v>82</v>
      </c>
      <c r="D36" s="154" t="s">
        <v>396</v>
      </c>
      <c r="E36" s="167"/>
      <c r="F36" s="193" t="s">
        <v>65</v>
      </c>
      <c r="G36" s="180">
        <v>25000000</v>
      </c>
      <c r="H36" s="179">
        <v>210372500</v>
      </c>
      <c r="I36" s="35"/>
    </row>
    <row r="37" spans="2:9" ht="16.5" customHeight="1" x14ac:dyDescent="0.2">
      <c r="B37" s="132" t="s">
        <v>245</v>
      </c>
      <c r="C37" s="133" t="s">
        <v>169</v>
      </c>
      <c r="D37" s="154" t="s">
        <v>396</v>
      </c>
      <c r="E37" s="167"/>
      <c r="F37" s="193" t="s">
        <v>65</v>
      </c>
      <c r="G37" s="180">
        <v>11000000</v>
      </c>
      <c r="H37" s="179">
        <v>92563900</v>
      </c>
      <c r="I37" s="35"/>
    </row>
    <row r="38" spans="2:9" ht="16.5" customHeight="1" x14ac:dyDescent="0.2">
      <c r="B38" s="132" t="s">
        <v>245</v>
      </c>
      <c r="C38" s="133" t="s">
        <v>352</v>
      </c>
      <c r="D38" s="154" t="s">
        <v>396</v>
      </c>
      <c r="E38" s="167"/>
      <c r="F38" s="193" t="s">
        <v>64</v>
      </c>
      <c r="G38" s="180">
        <v>107000000</v>
      </c>
      <c r="H38" s="179">
        <v>107000000</v>
      </c>
      <c r="I38" s="35"/>
    </row>
    <row r="39" spans="2:9" ht="16.5" customHeight="1" x14ac:dyDescent="0.2">
      <c r="B39" s="132" t="s">
        <v>245</v>
      </c>
      <c r="C39" s="133" t="s">
        <v>373</v>
      </c>
      <c r="D39" s="154" t="s">
        <v>396</v>
      </c>
      <c r="E39" s="167"/>
      <c r="F39" s="193" t="s">
        <v>64</v>
      </c>
      <c r="G39" s="180">
        <v>88500000</v>
      </c>
      <c r="H39" s="179">
        <v>88500000</v>
      </c>
      <c r="I39" s="35"/>
    </row>
    <row r="40" spans="2:9" ht="16.5" customHeight="1" x14ac:dyDescent="0.2">
      <c r="B40" s="132" t="s">
        <v>245</v>
      </c>
      <c r="C40" s="133" t="s">
        <v>111</v>
      </c>
      <c r="D40" s="154" t="s">
        <v>396</v>
      </c>
      <c r="E40" s="167"/>
      <c r="F40" s="193" t="s">
        <v>65</v>
      </c>
      <c r="G40" s="180">
        <v>5000000</v>
      </c>
      <c r="H40" s="179">
        <v>42074500</v>
      </c>
      <c r="I40" s="35"/>
    </row>
    <row r="41" spans="2:9" ht="16.5" customHeight="1" x14ac:dyDescent="0.2">
      <c r="B41" s="132" t="s">
        <v>245</v>
      </c>
      <c r="C41" s="133" t="s">
        <v>354</v>
      </c>
      <c r="D41" s="154" t="s">
        <v>396</v>
      </c>
      <c r="E41" s="167"/>
      <c r="F41" s="193" t="s">
        <v>64</v>
      </c>
      <c r="G41" s="180">
        <v>100000000</v>
      </c>
      <c r="H41" s="179">
        <v>100000000</v>
      </c>
      <c r="I41" s="35"/>
    </row>
    <row r="42" spans="2:9" ht="16.5" customHeight="1" x14ac:dyDescent="0.2">
      <c r="B42" s="132" t="s">
        <v>245</v>
      </c>
      <c r="C42" s="133" t="s">
        <v>353</v>
      </c>
      <c r="D42" s="154" t="s">
        <v>396</v>
      </c>
      <c r="E42" s="167"/>
      <c r="F42" s="193" t="s">
        <v>64</v>
      </c>
      <c r="G42" s="180">
        <v>100000000</v>
      </c>
      <c r="H42" s="179">
        <v>100000000</v>
      </c>
      <c r="I42" s="35"/>
    </row>
    <row r="43" spans="2:9" ht="16.5" customHeight="1" x14ac:dyDescent="0.2">
      <c r="B43" s="132" t="s">
        <v>245</v>
      </c>
      <c r="C43" s="133" t="s">
        <v>83</v>
      </c>
      <c r="D43" s="154" t="s">
        <v>396</v>
      </c>
      <c r="E43" s="167"/>
      <c r="F43" s="193" t="s">
        <v>65</v>
      </c>
      <c r="G43" s="180">
        <v>15000000</v>
      </c>
      <c r="H43" s="179">
        <v>126223500</v>
      </c>
      <c r="I43" s="35"/>
    </row>
    <row r="44" spans="2:9" ht="16.5" customHeight="1" x14ac:dyDescent="0.2">
      <c r="B44" s="132" t="s">
        <v>367</v>
      </c>
      <c r="C44" s="133" t="s">
        <v>374</v>
      </c>
      <c r="D44" s="154" t="s">
        <v>84</v>
      </c>
      <c r="E44" s="167"/>
      <c r="F44" s="193" t="s">
        <v>64</v>
      </c>
      <c r="G44" s="180">
        <v>70000000</v>
      </c>
      <c r="H44" s="179">
        <v>70000000</v>
      </c>
      <c r="I44" s="35"/>
    </row>
    <row r="45" spans="2:9" ht="16.5" customHeight="1" x14ac:dyDescent="0.2">
      <c r="B45" s="132" t="s">
        <v>367</v>
      </c>
      <c r="C45" s="133" t="s">
        <v>375</v>
      </c>
      <c r="D45" s="154" t="s">
        <v>84</v>
      </c>
      <c r="E45" s="167"/>
      <c r="F45" s="193" t="s">
        <v>64</v>
      </c>
      <c r="G45" s="180">
        <v>200000000</v>
      </c>
      <c r="H45" s="179">
        <v>200000000</v>
      </c>
      <c r="I45" s="35"/>
    </row>
    <row r="46" spans="2:9" ht="16.5" customHeight="1" x14ac:dyDescent="0.2">
      <c r="B46" s="132" t="s">
        <v>367</v>
      </c>
      <c r="C46" s="133" t="s">
        <v>376</v>
      </c>
      <c r="D46" s="154" t="s">
        <v>84</v>
      </c>
      <c r="E46" s="167"/>
      <c r="F46" s="193" t="s">
        <v>64</v>
      </c>
      <c r="G46" s="180">
        <v>54500000</v>
      </c>
      <c r="H46" s="179">
        <v>54500000</v>
      </c>
      <c r="I46" s="35"/>
    </row>
    <row r="47" spans="2:9" ht="16.5" customHeight="1" x14ac:dyDescent="0.2">
      <c r="B47" s="132" t="s">
        <v>368</v>
      </c>
      <c r="C47" s="133" t="s">
        <v>377</v>
      </c>
      <c r="D47" s="154" t="s">
        <v>84</v>
      </c>
      <c r="E47" s="167"/>
      <c r="F47" s="193" t="s">
        <v>64</v>
      </c>
      <c r="G47" s="180">
        <v>75000000</v>
      </c>
      <c r="H47" s="179">
        <v>75000000</v>
      </c>
      <c r="I47" s="35"/>
    </row>
    <row r="48" spans="2:9" ht="16.5" customHeight="1" x14ac:dyDescent="0.2">
      <c r="B48" s="132" t="s">
        <v>239</v>
      </c>
      <c r="C48" s="133" t="s">
        <v>73</v>
      </c>
      <c r="D48" s="154" t="s">
        <v>84</v>
      </c>
      <c r="E48" s="167"/>
      <c r="F48" s="193" t="s">
        <v>64</v>
      </c>
      <c r="G48" s="180">
        <v>40000000</v>
      </c>
      <c r="H48" s="179">
        <v>40000000</v>
      </c>
      <c r="I48" s="35"/>
    </row>
    <row r="49" spans="2:9" ht="16.5" customHeight="1" x14ac:dyDescent="0.2">
      <c r="B49" s="132" t="s">
        <v>239</v>
      </c>
      <c r="C49" s="133" t="s">
        <v>378</v>
      </c>
      <c r="D49" s="154" t="s">
        <v>84</v>
      </c>
      <c r="E49" s="167"/>
      <c r="F49" s="193" t="s">
        <v>64</v>
      </c>
      <c r="G49" s="180">
        <v>17500000</v>
      </c>
      <c r="H49" s="179">
        <v>17500000</v>
      </c>
      <c r="I49" s="35"/>
    </row>
    <row r="50" spans="2:9" ht="16.5" customHeight="1" x14ac:dyDescent="0.2">
      <c r="B50" s="132" t="s">
        <v>239</v>
      </c>
      <c r="C50" s="133" t="s">
        <v>379</v>
      </c>
      <c r="D50" s="154" t="s">
        <v>84</v>
      </c>
      <c r="E50" s="167"/>
      <c r="F50" s="193" t="s">
        <v>64</v>
      </c>
      <c r="G50" s="180">
        <v>84000000</v>
      </c>
      <c r="H50" s="179">
        <v>84000000</v>
      </c>
      <c r="I50" s="35"/>
    </row>
    <row r="51" spans="2:9" ht="16.5" customHeight="1" x14ac:dyDescent="0.2">
      <c r="B51" s="132" t="s">
        <v>239</v>
      </c>
      <c r="C51" s="133" t="s">
        <v>380</v>
      </c>
      <c r="D51" s="154" t="s">
        <v>84</v>
      </c>
      <c r="E51" s="167"/>
      <c r="F51" s="193" t="s">
        <v>64</v>
      </c>
      <c r="G51" s="180">
        <v>15000000</v>
      </c>
      <c r="H51" s="179">
        <v>15000000</v>
      </c>
      <c r="I51" s="35"/>
    </row>
    <row r="52" spans="2:9" ht="16.5" customHeight="1" x14ac:dyDescent="0.2">
      <c r="B52" s="132" t="s">
        <v>246</v>
      </c>
      <c r="C52" s="133" t="s">
        <v>109</v>
      </c>
      <c r="D52" s="154" t="s">
        <v>84</v>
      </c>
      <c r="E52" s="167"/>
      <c r="F52" s="193" t="s">
        <v>65</v>
      </c>
      <c r="G52" s="180">
        <v>21000000</v>
      </c>
      <c r="H52" s="179">
        <v>176712900</v>
      </c>
      <c r="I52" s="35"/>
    </row>
    <row r="53" spans="2:9" ht="16.5" customHeight="1" x14ac:dyDescent="0.2">
      <c r="B53" s="132" t="s">
        <v>246</v>
      </c>
      <c r="C53" s="133" t="s">
        <v>288</v>
      </c>
      <c r="D53" s="154" t="s">
        <v>84</v>
      </c>
      <c r="E53" s="167"/>
      <c r="F53" s="193" t="s">
        <v>65</v>
      </c>
      <c r="G53" s="180">
        <v>30000000</v>
      </c>
      <c r="H53" s="179">
        <v>252447000</v>
      </c>
      <c r="I53" s="35"/>
    </row>
    <row r="54" spans="2:9" ht="16.5" customHeight="1" x14ac:dyDescent="0.2">
      <c r="B54" s="132" t="s">
        <v>246</v>
      </c>
      <c r="C54" s="133" t="s">
        <v>355</v>
      </c>
      <c r="D54" s="154" t="s">
        <v>84</v>
      </c>
      <c r="E54" s="167"/>
      <c r="F54" s="193" t="s">
        <v>65</v>
      </c>
      <c r="G54" s="180">
        <v>10000000</v>
      </c>
      <c r="H54" s="179">
        <v>84149000</v>
      </c>
      <c r="I54" s="35"/>
    </row>
    <row r="55" spans="2:9" ht="16.5" customHeight="1" x14ac:dyDescent="0.2">
      <c r="B55" s="132" t="s">
        <v>246</v>
      </c>
      <c r="C55" s="133" t="s">
        <v>104</v>
      </c>
      <c r="D55" s="154" t="s">
        <v>84</v>
      </c>
      <c r="E55" s="167"/>
      <c r="F55" s="193" t="s">
        <v>65</v>
      </c>
      <c r="G55" s="180">
        <v>10000000</v>
      </c>
      <c r="H55" s="179">
        <v>84149000</v>
      </c>
      <c r="I55" s="35"/>
    </row>
    <row r="56" spans="2:9" ht="16.5" customHeight="1" x14ac:dyDescent="0.2">
      <c r="B56" s="132" t="s">
        <v>241</v>
      </c>
      <c r="C56" s="133" t="s">
        <v>381</v>
      </c>
      <c r="D56" s="154" t="s">
        <v>84</v>
      </c>
      <c r="E56" s="167"/>
      <c r="F56" s="193" t="s">
        <v>64</v>
      </c>
      <c r="G56" s="180">
        <v>200000000</v>
      </c>
      <c r="H56" s="179">
        <v>200000000</v>
      </c>
      <c r="I56" s="35"/>
    </row>
    <row r="57" spans="2:9" ht="16.5" customHeight="1" x14ac:dyDescent="0.2">
      <c r="B57" s="132" t="s">
        <v>241</v>
      </c>
      <c r="C57" s="133" t="s">
        <v>382</v>
      </c>
      <c r="D57" s="154" t="s">
        <v>84</v>
      </c>
      <c r="E57" s="167"/>
      <c r="F57" s="193" t="s">
        <v>64</v>
      </c>
      <c r="G57" s="180">
        <v>271000000</v>
      </c>
      <c r="H57" s="179">
        <v>271000000</v>
      </c>
      <c r="I57" s="35"/>
    </row>
    <row r="58" spans="2:9" ht="16.5" customHeight="1" x14ac:dyDescent="0.2">
      <c r="B58" s="132" t="s">
        <v>241</v>
      </c>
      <c r="C58" s="133" t="s">
        <v>383</v>
      </c>
      <c r="D58" s="154" t="s">
        <v>84</v>
      </c>
      <c r="E58" s="167"/>
      <c r="F58" s="193" t="s">
        <v>64</v>
      </c>
      <c r="G58" s="180">
        <v>50000000</v>
      </c>
      <c r="H58" s="179">
        <v>50000000</v>
      </c>
      <c r="I58" s="35"/>
    </row>
    <row r="59" spans="2:9" ht="16.5" customHeight="1" x14ac:dyDescent="0.2">
      <c r="B59" s="132" t="s">
        <v>241</v>
      </c>
      <c r="C59" s="133" t="s">
        <v>384</v>
      </c>
      <c r="D59" s="154" t="s">
        <v>84</v>
      </c>
      <c r="E59" s="167"/>
      <c r="F59" s="193" t="s">
        <v>64</v>
      </c>
      <c r="G59" s="180">
        <v>365000000</v>
      </c>
      <c r="H59" s="179">
        <v>365000000</v>
      </c>
      <c r="I59" s="35"/>
    </row>
    <row r="60" spans="2:9" ht="16.5" customHeight="1" x14ac:dyDescent="0.2">
      <c r="B60" s="132" t="s">
        <v>241</v>
      </c>
      <c r="C60" s="133" t="s">
        <v>381</v>
      </c>
      <c r="D60" s="154" t="s">
        <v>84</v>
      </c>
      <c r="E60" s="167"/>
      <c r="F60" s="193" t="s">
        <v>64</v>
      </c>
      <c r="G60" s="180">
        <v>268000000</v>
      </c>
      <c r="H60" s="179">
        <v>268000000</v>
      </c>
      <c r="I60" s="35"/>
    </row>
    <row r="61" spans="2:9" ht="16.5" customHeight="1" x14ac:dyDescent="0.2">
      <c r="B61" s="132" t="s">
        <v>241</v>
      </c>
      <c r="C61" s="133" t="s">
        <v>385</v>
      </c>
      <c r="D61" s="154" t="s">
        <v>84</v>
      </c>
      <c r="E61" s="167"/>
      <c r="F61" s="193" t="s">
        <v>64</v>
      </c>
      <c r="G61" s="180">
        <v>10000000</v>
      </c>
      <c r="H61" s="179">
        <v>10000000</v>
      </c>
      <c r="I61" s="35"/>
    </row>
    <row r="62" spans="2:9" ht="16.5" customHeight="1" x14ac:dyDescent="0.2">
      <c r="B62" s="132" t="s">
        <v>240</v>
      </c>
      <c r="C62" s="133" t="s">
        <v>68</v>
      </c>
      <c r="D62" s="154" t="s">
        <v>84</v>
      </c>
      <c r="E62" s="167"/>
      <c r="F62" s="193" t="s">
        <v>64</v>
      </c>
      <c r="G62" s="180">
        <v>75000000</v>
      </c>
      <c r="H62" s="179">
        <v>75000000</v>
      </c>
      <c r="I62" s="35"/>
    </row>
    <row r="63" spans="2:9" ht="16.5" customHeight="1" x14ac:dyDescent="0.2">
      <c r="B63" s="132" t="s">
        <v>335</v>
      </c>
      <c r="C63" s="133" t="s">
        <v>386</v>
      </c>
      <c r="D63" s="154" t="s">
        <v>338</v>
      </c>
      <c r="E63" s="167"/>
      <c r="F63" s="193" t="s">
        <v>64</v>
      </c>
      <c r="G63" s="180">
        <v>250000000</v>
      </c>
      <c r="H63" s="179">
        <v>250000000</v>
      </c>
      <c r="I63" s="35"/>
    </row>
    <row r="64" spans="2:9" ht="16.5" customHeight="1" x14ac:dyDescent="0.2">
      <c r="B64" s="132" t="s">
        <v>335</v>
      </c>
      <c r="C64" s="133" t="s">
        <v>356</v>
      </c>
      <c r="D64" s="154" t="s">
        <v>338</v>
      </c>
      <c r="E64" s="167"/>
      <c r="F64" s="193" t="s">
        <v>64</v>
      </c>
      <c r="G64" s="180">
        <v>750000000</v>
      </c>
      <c r="H64" s="179">
        <v>750000000</v>
      </c>
      <c r="I64" s="35"/>
    </row>
    <row r="65" spans="2:9" ht="16.5" customHeight="1" x14ac:dyDescent="0.2">
      <c r="B65" s="132" t="s">
        <v>335</v>
      </c>
      <c r="C65" s="133" t="s">
        <v>387</v>
      </c>
      <c r="D65" s="154" t="s">
        <v>338</v>
      </c>
      <c r="E65" s="167"/>
      <c r="F65" s="193" t="s">
        <v>64</v>
      </c>
      <c r="G65" s="180">
        <v>200000000</v>
      </c>
      <c r="H65" s="179">
        <v>200000000</v>
      </c>
      <c r="I65" s="35"/>
    </row>
    <row r="66" spans="2:9" ht="16.5" customHeight="1" x14ac:dyDescent="0.2">
      <c r="B66" s="132" t="s">
        <v>247</v>
      </c>
      <c r="C66" s="133" t="s">
        <v>103</v>
      </c>
      <c r="D66" s="154" t="s">
        <v>84</v>
      </c>
      <c r="E66" s="167"/>
      <c r="F66" s="193" t="s">
        <v>65</v>
      </c>
      <c r="G66" s="180">
        <v>10000000</v>
      </c>
      <c r="H66" s="179">
        <v>84149000</v>
      </c>
      <c r="I66" s="35"/>
    </row>
    <row r="67" spans="2:9" ht="16.5" customHeight="1" x14ac:dyDescent="0.2">
      <c r="B67" s="132" t="s">
        <v>248</v>
      </c>
      <c r="C67" s="133" t="s">
        <v>101</v>
      </c>
      <c r="D67" s="154" t="s">
        <v>396</v>
      </c>
      <c r="E67" s="167"/>
      <c r="F67" s="193" t="s">
        <v>65</v>
      </c>
      <c r="G67" s="180">
        <v>4000000</v>
      </c>
      <c r="H67" s="179">
        <v>33659600</v>
      </c>
      <c r="I67" s="35"/>
    </row>
    <row r="68" spans="2:9" ht="16.5" customHeight="1" x14ac:dyDescent="0.2">
      <c r="B68" s="132" t="s">
        <v>248</v>
      </c>
      <c r="C68" s="133" t="s">
        <v>388</v>
      </c>
      <c r="D68" s="154" t="s">
        <v>396</v>
      </c>
      <c r="E68" s="167"/>
      <c r="F68" s="193" t="s">
        <v>64</v>
      </c>
      <c r="G68" s="180">
        <v>100000000</v>
      </c>
      <c r="H68" s="179">
        <v>100000000</v>
      </c>
      <c r="I68" s="35"/>
    </row>
    <row r="69" spans="2:9" ht="16.5" customHeight="1" x14ac:dyDescent="0.2">
      <c r="B69" s="132" t="s">
        <v>243</v>
      </c>
      <c r="C69" s="133" t="s">
        <v>66</v>
      </c>
      <c r="D69" s="154" t="s">
        <v>84</v>
      </c>
      <c r="E69" s="167"/>
      <c r="F69" s="193" t="s">
        <v>65</v>
      </c>
      <c r="G69" s="180">
        <v>5000000</v>
      </c>
      <c r="H69" s="179">
        <v>42074500</v>
      </c>
      <c r="I69" s="35"/>
    </row>
    <row r="70" spans="2:9" ht="16.5" customHeight="1" x14ac:dyDescent="0.2">
      <c r="B70" s="132" t="s">
        <v>242</v>
      </c>
      <c r="C70" s="133" t="s">
        <v>389</v>
      </c>
      <c r="D70" s="154" t="s">
        <v>84</v>
      </c>
      <c r="E70" s="167"/>
      <c r="F70" s="193" t="s">
        <v>64</v>
      </c>
      <c r="G70" s="180">
        <v>75000000</v>
      </c>
      <c r="H70" s="179">
        <v>75000000</v>
      </c>
      <c r="I70" s="35"/>
    </row>
    <row r="71" spans="2:9" ht="16.5" customHeight="1" x14ac:dyDescent="0.2">
      <c r="B71" s="132" t="s">
        <v>242</v>
      </c>
      <c r="C71" s="133" t="s">
        <v>76</v>
      </c>
      <c r="D71" s="154" t="s">
        <v>84</v>
      </c>
      <c r="E71" s="167"/>
      <c r="F71" s="193" t="s">
        <v>65</v>
      </c>
      <c r="G71" s="180">
        <v>29300000</v>
      </c>
      <c r="H71" s="179">
        <v>246556570</v>
      </c>
      <c r="I71" s="35"/>
    </row>
    <row r="72" spans="2:9" ht="16.5" customHeight="1" x14ac:dyDescent="0.2">
      <c r="B72" s="132" t="s">
        <v>242</v>
      </c>
      <c r="C72" s="133" t="s">
        <v>390</v>
      </c>
      <c r="D72" s="154" t="s">
        <v>84</v>
      </c>
      <c r="E72" s="167"/>
      <c r="F72" s="193" t="s">
        <v>64</v>
      </c>
      <c r="G72" s="180">
        <v>150000000</v>
      </c>
      <c r="H72" s="179">
        <v>150000000</v>
      </c>
      <c r="I72" s="35"/>
    </row>
    <row r="73" spans="2:9" ht="16.5" customHeight="1" x14ac:dyDescent="0.2">
      <c r="B73" s="132" t="s">
        <v>242</v>
      </c>
      <c r="C73" s="133" t="s">
        <v>336</v>
      </c>
      <c r="D73" s="154" t="s">
        <v>84</v>
      </c>
      <c r="E73" s="167"/>
      <c r="F73" s="193" t="s">
        <v>65</v>
      </c>
      <c r="G73" s="180">
        <v>5000000</v>
      </c>
      <c r="H73" s="179">
        <v>42074500</v>
      </c>
      <c r="I73" s="35"/>
    </row>
    <row r="74" spans="2:9" ht="16.5" customHeight="1" x14ac:dyDescent="0.2">
      <c r="B74" s="132" t="s">
        <v>242</v>
      </c>
      <c r="C74" s="133" t="s">
        <v>391</v>
      </c>
      <c r="D74" s="154" t="s">
        <v>84</v>
      </c>
      <c r="E74" s="167"/>
      <c r="F74" s="193" t="s">
        <v>64</v>
      </c>
      <c r="G74" s="180">
        <v>208000000</v>
      </c>
      <c r="H74" s="179">
        <v>208000000</v>
      </c>
      <c r="I74" s="35"/>
    </row>
    <row r="75" spans="2:9" ht="16.5" customHeight="1" x14ac:dyDescent="0.2">
      <c r="B75" s="132" t="s">
        <v>250</v>
      </c>
      <c r="C75" s="133" t="s">
        <v>289</v>
      </c>
      <c r="D75" s="193" t="s">
        <v>84</v>
      </c>
      <c r="E75" s="167"/>
      <c r="F75" s="193" t="s">
        <v>65</v>
      </c>
      <c r="G75" s="194">
        <v>16000000</v>
      </c>
      <c r="H75" s="179">
        <v>134638400</v>
      </c>
      <c r="I75" s="35"/>
    </row>
    <row r="76" spans="2:9" ht="16.5" customHeight="1" x14ac:dyDescent="0.2">
      <c r="B76" s="132" t="s">
        <v>250</v>
      </c>
      <c r="C76" s="133" t="s">
        <v>392</v>
      </c>
      <c r="D76" s="193" t="s">
        <v>84</v>
      </c>
      <c r="E76" s="167"/>
      <c r="F76" s="193" t="s">
        <v>64</v>
      </c>
      <c r="G76" s="180">
        <v>53000000</v>
      </c>
      <c r="H76" s="179">
        <v>53000000</v>
      </c>
      <c r="I76" s="35"/>
    </row>
    <row r="77" spans="2:9" ht="16.5" customHeight="1" x14ac:dyDescent="0.2">
      <c r="B77" s="132" t="s">
        <v>250</v>
      </c>
      <c r="C77" s="133" t="s">
        <v>102</v>
      </c>
      <c r="D77" s="193" t="s">
        <v>84</v>
      </c>
      <c r="E77" s="167"/>
      <c r="F77" s="193" t="s">
        <v>65</v>
      </c>
      <c r="G77" s="180">
        <v>15000000</v>
      </c>
      <c r="H77" s="179">
        <v>126223500</v>
      </c>
      <c r="I77" s="35"/>
    </row>
    <row r="78" spans="2:9" ht="16.5" customHeight="1" x14ac:dyDescent="0.2">
      <c r="B78" s="132" t="s">
        <v>250</v>
      </c>
      <c r="C78" s="133" t="s">
        <v>393</v>
      </c>
      <c r="D78" s="132" t="s">
        <v>84</v>
      </c>
      <c r="E78" s="167"/>
      <c r="F78" s="193" t="s">
        <v>64</v>
      </c>
      <c r="G78" s="180">
        <v>100000000</v>
      </c>
      <c r="H78" s="179">
        <v>100000000</v>
      </c>
      <c r="I78" s="35"/>
    </row>
    <row r="79" spans="2:9" ht="16.5" customHeight="1" x14ac:dyDescent="0.2">
      <c r="B79" s="132" t="s">
        <v>250</v>
      </c>
      <c r="C79" s="133" t="s">
        <v>110</v>
      </c>
      <c r="D79" s="154" t="s">
        <v>84</v>
      </c>
      <c r="E79" s="167"/>
      <c r="F79" s="193" t="s">
        <v>65</v>
      </c>
      <c r="G79" s="180">
        <v>10000000</v>
      </c>
      <c r="H79" s="179">
        <v>84149000</v>
      </c>
      <c r="I79" s="35"/>
    </row>
    <row r="80" spans="2:9" ht="16.5" customHeight="1" x14ac:dyDescent="0.2">
      <c r="B80" s="132" t="s">
        <v>244</v>
      </c>
      <c r="C80" s="133" t="s">
        <v>394</v>
      </c>
      <c r="D80" s="193" t="s">
        <v>84</v>
      </c>
      <c r="E80" s="167"/>
      <c r="F80" s="193" t="s">
        <v>64</v>
      </c>
      <c r="G80" s="194">
        <v>75000000</v>
      </c>
      <c r="H80" s="179">
        <v>75000000</v>
      </c>
      <c r="I80" s="35"/>
    </row>
    <row r="81" spans="2:10" ht="16.5" customHeight="1" x14ac:dyDescent="0.2">
      <c r="B81" s="132" t="s">
        <v>244</v>
      </c>
      <c r="C81" s="133" t="s">
        <v>251</v>
      </c>
      <c r="D81" s="193" t="s">
        <v>84</v>
      </c>
      <c r="E81" s="167"/>
      <c r="F81" s="193" t="s">
        <v>65</v>
      </c>
      <c r="G81" s="194">
        <v>5000000</v>
      </c>
      <c r="H81" s="179">
        <v>42074500</v>
      </c>
      <c r="I81" s="35"/>
    </row>
    <row r="82" spans="2:10" ht="16.5" customHeight="1" x14ac:dyDescent="0.2">
      <c r="B82" s="132" t="s">
        <v>244</v>
      </c>
      <c r="C82" s="133" t="s">
        <v>112</v>
      </c>
      <c r="D82" s="193" t="s">
        <v>84</v>
      </c>
      <c r="E82" s="167"/>
      <c r="F82" s="193" t="s">
        <v>65</v>
      </c>
      <c r="G82" s="194">
        <v>7000000</v>
      </c>
      <c r="H82" s="179">
        <v>58904300</v>
      </c>
      <c r="I82" s="35"/>
    </row>
    <row r="83" spans="2:10" ht="16.5" customHeight="1" x14ac:dyDescent="0.2">
      <c r="B83" s="132" t="s">
        <v>244</v>
      </c>
      <c r="C83" s="133" t="s">
        <v>108</v>
      </c>
      <c r="D83" s="193" t="s">
        <v>84</v>
      </c>
      <c r="E83" s="167"/>
      <c r="F83" s="193" t="s">
        <v>65</v>
      </c>
      <c r="G83" s="194">
        <v>18800000</v>
      </c>
      <c r="H83" s="179">
        <v>158200120</v>
      </c>
      <c r="I83" s="35"/>
    </row>
    <row r="84" spans="2:10" ht="16.5" customHeight="1" x14ac:dyDescent="0.2">
      <c r="B84" s="132" t="s">
        <v>249</v>
      </c>
      <c r="C84" s="133" t="s">
        <v>395</v>
      </c>
      <c r="D84" s="193" t="s">
        <v>84</v>
      </c>
      <c r="E84" s="167"/>
      <c r="F84" s="193" t="s">
        <v>64</v>
      </c>
      <c r="G84" s="194">
        <v>132000000</v>
      </c>
      <c r="H84" s="179">
        <v>132000000</v>
      </c>
      <c r="I84" s="35"/>
    </row>
    <row r="85" spans="2:10" ht="16.5" customHeight="1" x14ac:dyDescent="0.2">
      <c r="B85" s="132" t="s">
        <v>249</v>
      </c>
      <c r="C85" s="133" t="s">
        <v>75</v>
      </c>
      <c r="D85" s="193" t="s">
        <v>84</v>
      </c>
      <c r="E85" s="167"/>
      <c r="F85" s="193" t="s">
        <v>65</v>
      </c>
      <c r="G85" s="194">
        <v>6250000</v>
      </c>
      <c r="H85" s="179">
        <v>52593125</v>
      </c>
      <c r="I85" s="35"/>
    </row>
    <row r="86" spans="2:10" ht="16.5" customHeight="1" x14ac:dyDescent="0.2">
      <c r="B86" s="4"/>
      <c r="C86" s="4"/>
      <c r="D86" s="4"/>
      <c r="E86" s="4"/>
      <c r="F86" s="168"/>
      <c r="G86" s="178"/>
      <c r="H86" s="179"/>
      <c r="I86" s="35"/>
    </row>
    <row r="87" spans="2:10" ht="16.5" customHeight="1" x14ac:dyDescent="0.2">
      <c r="B87" s="132" t="s">
        <v>397</v>
      </c>
      <c r="C87" s="168"/>
      <c r="D87" s="195" t="s">
        <v>85</v>
      </c>
      <c r="E87" s="167"/>
      <c r="F87" s="193" t="s">
        <v>64</v>
      </c>
      <c r="G87" s="179">
        <v>1480870096.79</v>
      </c>
      <c r="H87" s="179">
        <v>1480870096.79</v>
      </c>
      <c r="I87" s="27"/>
      <c r="J87" s="136"/>
    </row>
    <row r="88" spans="2:10" ht="16.5" customHeight="1" x14ac:dyDescent="0.2">
      <c r="B88" s="132" t="s">
        <v>398</v>
      </c>
      <c r="C88" s="168"/>
      <c r="D88" s="195" t="s">
        <v>85</v>
      </c>
      <c r="E88" s="167"/>
      <c r="F88" s="193" t="s">
        <v>65</v>
      </c>
      <c r="G88" s="179">
        <v>1055300.2300000004</v>
      </c>
      <c r="H88" s="179">
        <v>8880245.9054270033</v>
      </c>
      <c r="I88" s="27"/>
      <c r="J88" s="136"/>
    </row>
    <row r="89" spans="2:10" ht="16.5" customHeight="1" x14ac:dyDescent="0.2">
      <c r="B89" s="132" t="s">
        <v>399</v>
      </c>
      <c r="C89" s="168"/>
      <c r="D89" s="195" t="s">
        <v>85</v>
      </c>
      <c r="E89" s="167"/>
      <c r="F89" s="193" t="s">
        <v>113</v>
      </c>
      <c r="G89" s="179">
        <v>440646.26</v>
      </c>
      <c r="H89" s="179">
        <v>2712838.6996900002</v>
      </c>
      <c r="I89" s="27"/>
      <c r="J89" s="136"/>
    </row>
    <row r="90" spans="2:10" ht="16.5" customHeight="1" x14ac:dyDescent="0.2">
      <c r="B90" s="132" t="s">
        <v>400</v>
      </c>
      <c r="C90" s="168"/>
      <c r="D90" s="195" t="s">
        <v>85</v>
      </c>
      <c r="E90" s="167"/>
      <c r="F90" s="193" t="s">
        <v>98</v>
      </c>
      <c r="G90" s="179">
        <v>696</v>
      </c>
      <c r="H90" s="179">
        <v>637</v>
      </c>
      <c r="I90" s="27"/>
      <c r="J90" s="136"/>
    </row>
    <row r="91" spans="2:10" ht="16.5" customHeight="1" x14ac:dyDescent="0.2">
      <c r="B91" s="132" t="s">
        <v>401</v>
      </c>
      <c r="C91" s="168"/>
      <c r="D91" s="195" t="s">
        <v>85</v>
      </c>
      <c r="E91" s="167"/>
      <c r="F91" s="193" t="s">
        <v>64</v>
      </c>
      <c r="G91" s="179">
        <v>3197429</v>
      </c>
      <c r="H91" s="179">
        <v>3197429</v>
      </c>
      <c r="I91" s="27"/>
      <c r="J91" s="136"/>
    </row>
    <row r="92" spans="2:10" x14ac:dyDescent="0.2">
      <c r="B92" s="132" t="s">
        <v>402</v>
      </c>
      <c r="C92" s="133"/>
      <c r="D92" s="195" t="s">
        <v>85</v>
      </c>
      <c r="E92" s="167"/>
      <c r="F92" s="193" t="s">
        <v>64</v>
      </c>
      <c r="G92" s="179">
        <v>100000000</v>
      </c>
      <c r="H92" s="179">
        <v>100000000</v>
      </c>
      <c r="I92" s="27"/>
    </row>
    <row r="93" spans="2:10" x14ac:dyDescent="0.2">
      <c r="B93" s="132" t="s">
        <v>403</v>
      </c>
      <c r="C93" s="133"/>
      <c r="D93" s="195" t="s">
        <v>85</v>
      </c>
      <c r="E93" s="167"/>
      <c r="F93" s="193" t="s">
        <v>64</v>
      </c>
      <c r="G93" s="179">
        <v>303209572.17000002</v>
      </c>
      <c r="H93" s="179">
        <v>303209572.17000002</v>
      </c>
      <c r="I93" s="27"/>
    </row>
    <row r="94" spans="2:10" x14ac:dyDescent="0.2">
      <c r="B94" s="176"/>
      <c r="C94" s="133"/>
      <c r="D94" s="195"/>
      <c r="E94" s="167"/>
      <c r="F94" s="168"/>
      <c r="G94" s="178"/>
      <c r="H94" s="179"/>
      <c r="I94" s="27"/>
    </row>
    <row r="95" spans="2:10" x14ac:dyDescent="0.2">
      <c r="B95" s="141" t="s">
        <v>252</v>
      </c>
      <c r="C95" s="142"/>
      <c r="D95" s="143"/>
      <c r="E95" s="144"/>
      <c r="F95" s="143"/>
      <c r="G95" s="145"/>
      <c r="H95" s="146">
        <f>SUM(H23:H93)</f>
        <v>11964762654.565119</v>
      </c>
      <c r="I95" s="27"/>
    </row>
    <row r="96" spans="2:10" x14ac:dyDescent="0.2">
      <c r="B96" s="132"/>
      <c r="C96" s="133"/>
      <c r="D96" s="140"/>
      <c r="E96" s="134"/>
      <c r="F96" s="140"/>
      <c r="G96" s="135"/>
      <c r="H96" s="35"/>
      <c r="I96" s="27"/>
    </row>
    <row r="97" spans="2:9" x14ac:dyDescent="0.2">
      <c r="B97" s="132"/>
      <c r="C97" s="133"/>
      <c r="D97" s="140"/>
      <c r="E97" s="134"/>
      <c r="F97" s="140"/>
      <c r="G97" s="167" t="s">
        <v>294</v>
      </c>
      <c r="H97" s="177">
        <f>H88/G88</f>
        <v>8.4148999999999994</v>
      </c>
      <c r="I97" s="27"/>
    </row>
    <row r="98" spans="2:9" x14ac:dyDescent="0.2">
      <c r="B98" s="4"/>
      <c r="C98" s="4"/>
      <c r="D98" s="167"/>
      <c r="E98" s="167"/>
      <c r="F98" s="167"/>
      <c r="G98" s="167" t="s">
        <v>294</v>
      </c>
      <c r="H98" s="181">
        <f>H90/G90</f>
        <v>0.91522988505747127</v>
      </c>
      <c r="I98" s="27"/>
    </row>
    <row r="99" spans="2:9" x14ac:dyDescent="0.2">
      <c r="B99" s="4" t="s">
        <v>348</v>
      </c>
      <c r="C99" s="4"/>
      <c r="D99" s="167"/>
      <c r="E99" s="167"/>
      <c r="F99" s="167"/>
      <c r="G99" s="167" t="s">
        <v>293</v>
      </c>
      <c r="H99" s="177">
        <f>H89/G89</f>
        <v>6.1565000000000003</v>
      </c>
      <c r="I99" s="27"/>
    </row>
    <row r="100" spans="2:9" x14ac:dyDescent="0.2">
      <c r="B100" s="184"/>
      <c r="C100" s="4"/>
      <c r="D100" s="167"/>
      <c r="E100" s="167"/>
      <c r="F100" s="167"/>
      <c r="I100" s="27"/>
    </row>
    <row r="101" spans="2:9" x14ac:dyDescent="0.2">
      <c r="B101" s="184"/>
      <c r="C101" s="4"/>
      <c r="D101" s="167"/>
      <c r="E101" s="167"/>
      <c r="F101" s="167"/>
      <c r="I101" s="27"/>
    </row>
    <row r="102" spans="2:9" x14ac:dyDescent="0.2">
      <c r="B102" s="184"/>
      <c r="C102" s="4"/>
      <c r="D102" s="167"/>
      <c r="E102" s="167"/>
      <c r="F102" s="167"/>
      <c r="I102" s="27"/>
    </row>
    <row r="103" spans="2:9" x14ac:dyDescent="0.2">
      <c r="B103" s="184"/>
      <c r="C103" s="4"/>
      <c r="D103" s="167"/>
      <c r="E103" s="167"/>
      <c r="F103" s="167"/>
    </row>
    <row r="104" spans="2:9" x14ac:dyDescent="0.2">
      <c r="B104" s="184"/>
      <c r="C104" s="4"/>
      <c r="D104" s="167"/>
      <c r="E104" s="167"/>
      <c r="F104" s="167"/>
    </row>
    <row r="105" spans="2:9" x14ac:dyDescent="0.2">
      <c r="B105" s="184"/>
      <c r="C105" s="4"/>
      <c r="D105" s="167"/>
      <c r="E105" s="167"/>
      <c r="F105" s="167"/>
    </row>
    <row r="106" spans="2:9" x14ac:dyDescent="0.2">
      <c r="B106" s="184"/>
      <c r="C106" s="4"/>
      <c r="D106" s="167"/>
      <c r="E106" s="167"/>
      <c r="F106" s="167"/>
    </row>
    <row r="107" spans="2:9" x14ac:dyDescent="0.2">
      <c r="B107" s="184"/>
      <c r="C107" s="4"/>
      <c r="D107" s="167"/>
      <c r="E107" s="167"/>
      <c r="F107" s="167"/>
    </row>
    <row r="108" spans="2:9" x14ac:dyDescent="0.2">
      <c r="B108" s="184"/>
      <c r="C108" s="4"/>
      <c r="D108" s="167"/>
      <c r="E108" s="167"/>
      <c r="F108" s="167"/>
    </row>
    <row r="109" spans="2:9" x14ac:dyDescent="0.2">
      <c r="B109" s="184"/>
      <c r="C109" s="4"/>
      <c r="D109" s="167"/>
      <c r="E109" s="167"/>
      <c r="F109" s="167"/>
    </row>
    <row r="110" spans="2:9" x14ac:dyDescent="0.2">
      <c r="B110" s="184"/>
      <c r="C110" s="4"/>
      <c r="D110" s="167"/>
      <c r="E110" s="167"/>
      <c r="F110" s="167"/>
    </row>
  </sheetData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2014-07-21T11:40:30Z</cp:lastPrinted>
  <dcterms:created xsi:type="dcterms:W3CDTF">2011-04-15T10:59:56Z</dcterms:created>
  <dcterms:modified xsi:type="dcterms:W3CDTF">2014-07-21T11:40:50Z</dcterms:modified>
</cp:coreProperties>
</file>