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pareBank 1 Boligkreditt\1. Boligkreditt\Rapportering\Investorrapporter\201506\"/>
    </mc:Choice>
  </mc:AlternateContent>
  <bookViews>
    <workbookView xWindow="-15" yWindow="45" windowWidth="27240" windowHeight="12510"/>
  </bookViews>
  <sheets>
    <sheet name="Cover" sheetId="11" r:id="rId1"/>
    <sheet name="Pool overview" sheetId="13" r:id="rId2"/>
    <sheet name="Substitute Collateral" sheetId="12" r:id="rId3"/>
  </sheets>
  <externalReferences>
    <externalReference r:id="rId4"/>
  </externalReferences>
  <definedNames>
    <definedName name="Moodys_Scale" localSheetId="2">[1]Lists!$A$99:$A$117</definedName>
    <definedName name="_xlnm.Print_Area" localSheetId="0">Cover!$A$1:$J$59</definedName>
    <definedName name="_xlnm.Print_Area" localSheetId="1">'Pool overview'!$B$1:$F$195</definedName>
    <definedName name="_xlnm.Print_Area" localSheetId="2">'Substitute Collateral'!$A$3:$H$76</definedName>
  </definedNames>
  <calcPr calcId="152511"/>
</workbook>
</file>

<file path=xl/calcChain.xml><?xml version="1.0" encoding="utf-8"?>
<calcChain xmlns="http://schemas.openxmlformats.org/spreadsheetml/2006/main">
  <c r="C12" i="12" l="1"/>
  <c r="C13" i="12"/>
  <c r="H74" i="12" l="1"/>
  <c r="H73" i="12"/>
  <c r="H71" i="12" l="1"/>
  <c r="C9" i="12" l="1"/>
  <c r="C10" i="12"/>
  <c r="C7" i="12"/>
  <c r="C14" i="12" l="1"/>
  <c r="C8" i="12"/>
  <c r="C15" i="12" l="1"/>
  <c r="C5" i="12" l="1"/>
</calcChain>
</file>

<file path=xl/sharedStrings.xml><?xml version="1.0" encoding="utf-8"?>
<sst xmlns="http://schemas.openxmlformats.org/spreadsheetml/2006/main" count="674" uniqueCount="379">
  <si>
    <t xml:space="preserve"> </t>
  </si>
  <si>
    <t>Quarterly</t>
  </si>
  <si>
    <t>Annually</t>
  </si>
  <si>
    <t>SpareBank 1 Boligkreditt AS</t>
  </si>
  <si>
    <t>Portfolio Characteristics</t>
  </si>
  <si>
    <t>Total Outstanding Current Balance of Mortgages in the Portfolio</t>
  </si>
  <si>
    <t>Number of Mortgages in Pool</t>
  </si>
  <si>
    <t>Average Loan Balance</t>
  </si>
  <si>
    <t>Weighted Average Current LTV (Indexed) (%)</t>
  </si>
  <si>
    <t>Weighted Average Original LTV (Non-Indexed) (%)</t>
  </si>
  <si>
    <t>Weighted Average Current Seasoning (in Months)</t>
  </si>
  <si>
    <t>Weighted Average Interest Rate (%)</t>
  </si>
  <si>
    <t>Current Arrears Breakdown</t>
  </si>
  <si>
    <t>Number</t>
  </si>
  <si>
    <t>% of Total Number</t>
  </si>
  <si>
    <t>Amount</t>
  </si>
  <si>
    <t>% of Total Amount</t>
  </si>
  <si>
    <t>Total</t>
  </si>
  <si>
    <t>Current Arrears Breakdown (by Indexed LTV)</t>
  </si>
  <si>
    <t>Current LTV (Indexed)</t>
  </si>
  <si>
    <t>Original LTV (Non-Indexed)</t>
  </si>
  <si>
    <t>Regional Distribution</t>
  </si>
  <si>
    <t>Repayment Type</t>
  </si>
  <si>
    <t>Repayment</t>
  </si>
  <si>
    <t>Seasoning in Months</t>
  </si>
  <si>
    <t>Borrower Status</t>
  </si>
  <si>
    <t>Employed</t>
  </si>
  <si>
    <t>Self-Employed</t>
  </si>
  <si>
    <t>Mortgage Size NOK</t>
  </si>
  <si>
    <t>Mortgage Payment Frequency</t>
  </si>
  <si>
    <t>Interest Payment Type</t>
  </si>
  <si>
    <t>Fixed</t>
  </si>
  <si>
    <t>Variable</t>
  </si>
  <si>
    <t>Tracker</t>
  </si>
  <si>
    <t>Capped</t>
  </si>
  <si>
    <t>1 &lt; months arrears &lt;= 2</t>
  </si>
  <si>
    <t>2 &lt; months arrears &lt;= 3</t>
  </si>
  <si>
    <t>&gt; 3 months arrears</t>
  </si>
  <si>
    <t>0 &lt; month arrears &lt;= 1, LTV &lt;= 75%</t>
  </si>
  <si>
    <t>1 &lt; months arrears &lt;= 2, LTV &lt;= 75%</t>
  </si>
  <si>
    <t>2 &lt; months arrears &lt;= 3, LTV &lt;= 75%</t>
  </si>
  <si>
    <t>&gt; 3 months arrears, LTV &lt;= 75%</t>
  </si>
  <si>
    <t>0 &lt; month arrears &lt;= 1, LTV &gt; 75%</t>
  </si>
  <si>
    <t>1 &lt; months arrears &lt;= 2, LTV &gt; 75%</t>
  </si>
  <si>
    <t>2 &lt; months arrears &lt;= 3, LTV &gt; 75%</t>
  </si>
  <si>
    <t>&gt; 3 months arrears, LTV &gt; 75%</t>
  </si>
  <si>
    <t xml:space="preserve">Covered Bond Programme - Quarterly  Investor Report: </t>
  </si>
  <si>
    <t>Series</t>
  </si>
  <si>
    <t>Expected Final Maturity</t>
  </si>
  <si>
    <t>Rating</t>
  </si>
  <si>
    <t>Interest Basis</t>
  </si>
  <si>
    <t>Frequency</t>
  </si>
  <si>
    <t>ISIN</t>
  </si>
  <si>
    <t>AAA / Aaa</t>
  </si>
  <si>
    <t>NO0010441454</t>
  </si>
  <si>
    <t>5% Fixed Rate</t>
  </si>
  <si>
    <t>Floating Rate</t>
  </si>
  <si>
    <t>XS0495145657</t>
  </si>
  <si>
    <t>NO0010572142</t>
  </si>
  <si>
    <t>NO0010583222</t>
  </si>
  <si>
    <t>SB1 Reporting Contact</t>
  </si>
  <si>
    <t>Total balance</t>
  </si>
  <si>
    <t>Bond Name/ Counterparty</t>
  </si>
  <si>
    <t>Currency</t>
  </si>
  <si>
    <t>NOK</t>
  </si>
  <si>
    <t>EUR</t>
  </si>
  <si>
    <t>XS0548881555</t>
  </si>
  <si>
    <t>Total balance (NOK)</t>
  </si>
  <si>
    <t>4% Fixed Rate</t>
  </si>
  <si>
    <t>XS0587952085</t>
  </si>
  <si>
    <t>XS0576372691</t>
  </si>
  <si>
    <t>XS0619631624</t>
  </si>
  <si>
    <t>Semi-annually</t>
  </si>
  <si>
    <t>XS0632246426</t>
  </si>
  <si>
    <t>XS0478979551</t>
  </si>
  <si>
    <t>DE000A1K0UB7</t>
  </si>
  <si>
    <t>DE000A1H36V3</t>
  </si>
  <si>
    <t>Covered Bond</t>
  </si>
  <si>
    <t>NO0010441678</t>
  </si>
  <si>
    <t>NO0010464944</t>
  </si>
  <si>
    <t>NO0010621782</t>
  </si>
  <si>
    <t>NO0010623234</t>
  </si>
  <si>
    <t>XS0674396782</t>
  </si>
  <si>
    <t>NO0010622137</t>
  </si>
  <si>
    <t>NO0010633068</t>
  </si>
  <si>
    <t>NO0010630833</t>
  </si>
  <si>
    <t>NO0010625460</t>
  </si>
  <si>
    <t>XS0707700919</t>
  </si>
  <si>
    <t>SEK</t>
  </si>
  <si>
    <t>Exposure type</t>
  </si>
  <si>
    <t>XS0474990974</t>
  </si>
  <si>
    <t>XS0625427215</t>
  </si>
  <si>
    <t>XS0646202407</t>
  </si>
  <si>
    <t>XS0672636262</t>
  </si>
  <si>
    <t>XS0691355282</t>
  </si>
  <si>
    <t>XS0738895373</t>
  </si>
  <si>
    <t>2.75% Fixed Rate</t>
  </si>
  <si>
    <t>XS0537088899</t>
  </si>
  <si>
    <t>XS0731649660</t>
  </si>
  <si>
    <t>XS0760243328</t>
  </si>
  <si>
    <t>DE000A1K0UG6</t>
  </si>
  <si>
    <t>XS0736417642</t>
  </si>
  <si>
    <t>USD</t>
  </si>
  <si>
    <t xml:space="preserve">   Total NOK</t>
  </si>
  <si>
    <t xml:space="preserve">   Total SEK</t>
  </si>
  <si>
    <t xml:space="preserve">   Total USD</t>
  </si>
  <si>
    <t xml:space="preserve">   Total EUR</t>
  </si>
  <si>
    <t>By Type of Exposure:</t>
  </si>
  <si>
    <t xml:space="preserve">   Covered Bond</t>
  </si>
  <si>
    <t xml:space="preserve">   Deposit</t>
  </si>
  <si>
    <t>XS0766475858</t>
  </si>
  <si>
    <t>NO0010646904</t>
  </si>
  <si>
    <t>06 / 2018</t>
  </si>
  <si>
    <t>09 / 2013</t>
  </si>
  <si>
    <t>10 / 2017</t>
  </si>
  <si>
    <t>03 / 2017</t>
  </si>
  <si>
    <t>04 / 2016</t>
  </si>
  <si>
    <t>08 / 2015</t>
  </si>
  <si>
    <t>02 / 2021</t>
  </si>
  <si>
    <t>09/ 2021</t>
  </si>
  <si>
    <t>11/ 2016</t>
  </si>
  <si>
    <t>02/ 2019</t>
  </si>
  <si>
    <t>06 / 2017</t>
  </si>
  <si>
    <t>05 / 2016</t>
  </si>
  <si>
    <t>05 / 2022</t>
  </si>
  <si>
    <t>06 / 2016</t>
  </si>
  <si>
    <t>11 / 2016</t>
  </si>
  <si>
    <t>10 / 2026</t>
  </si>
  <si>
    <t>08 / 2018</t>
  </si>
  <si>
    <t>07 / 2017</t>
  </si>
  <si>
    <t>07 / 2022</t>
  </si>
  <si>
    <t>3.25% Fixed Rate</t>
  </si>
  <si>
    <t>2.375% Fixed Rate</t>
  </si>
  <si>
    <t>3.375% Fixed Rate</t>
  </si>
  <si>
    <t>2.625% Fixed Rate</t>
  </si>
  <si>
    <t>1.25% Fixed Rate</t>
  </si>
  <si>
    <t>5.95% Fixed Rate</t>
  </si>
  <si>
    <t>6.015% Fixed Rate</t>
  </si>
  <si>
    <t>4.75% Fixed Rate</t>
  </si>
  <si>
    <t>3.65 % Fixed Rate</t>
  </si>
  <si>
    <t>2.30% Fixed Rate</t>
  </si>
  <si>
    <t>Percentage of non first lien mortgages in the pool</t>
  </si>
  <si>
    <t>Cover Pool (as per the financial statements)</t>
  </si>
  <si>
    <t>Covered Bonds Outstanding (as per the financial statements)</t>
  </si>
  <si>
    <t>Percentage Substitute Assets (as per the financial statements)</t>
  </si>
  <si>
    <t>Overcollateralisation (as per the financial statements)</t>
  </si>
  <si>
    <t>Overcollateralisation if house prices drop by 15%</t>
  </si>
  <si>
    <t>* 0 &lt; month arrears &lt;= 1, starts after 10 days</t>
  </si>
  <si>
    <t>x&gt;90</t>
  </si>
  <si>
    <t>Revolving</t>
  </si>
  <si>
    <t>Remaining Term in Months</t>
  </si>
  <si>
    <t>Type of loan</t>
  </si>
  <si>
    <t>Private residential mortgage</t>
  </si>
  <si>
    <t xml:space="preserve">Total                    </t>
  </si>
  <si>
    <t>DE000A1RET15</t>
  </si>
  <si>
    <t>0 &lt;= x &lt;= 30%</t>
  </si>
  <si>
    <t>30 &lt; x &lt;= 35%</t>
  </si>
  <si>
    <t>35 &lt; x &lt;= 40%</t>
  </si>
  <si>
    <t>40 &lt; x &lt;= 45%</t>
  </si>
  <si>
    <t>45 &lt; x &lt;= 50%</t>
  </si>
  <si>
    <t>50 &lt; x &lt;= 55%</t>
  </si>
  <si>
    <t>55 &lt; x &lt;= 60%</t>
  </si>
  <si>
    <t>60 &lt; x &lt;= 65%</t>
  </si>
  <si>
    <t>65 &lt; x &lt;= 70%</t>
  </si>
  <si>
    <t>70 &lt; x &lt;= 75%</t>
  </si>
  <si>
    <t>75 &lt; x &lt;= 80%</t>
  </si>
  <si>
    <t>80 &lt; x &lt;= 85%</t>
  </si>
  <si>
    <t>85 &lt; x &lt;= 90%</t>
  </si>
  <si>
    <t>AKERSHUS</t>
  </si>
  <si>
    <t>AUST AGDER</t>
  </si>
  <si>
    <t>BUSKERUD</t>
  </si>
  <si>
    <t>FINNMARK</t>
  </si>
  <si>
    <t>HEDMARK</t>
  </si>
  <si>
    <t>HORDALAND</t>
  </si>
  <si>
    <t>MØRE OG ROMSDAL</t>
  </si>
  <si>
    <t>NORD TRØNDELAG</t>
  </si>
  <si>
    <t>NORDLAND</t>
  </si>
  <si>
    <t>OPPLAND</t>
  </si>
  <si>
    <t>OSLO</t>
  </si>
  <si>
    <t>ROGALAND</t>
  </si>
  <si>
    <t>SOGN OG FJORDANE</t>
  </si>
  <si>
    <t>SPITSBERGEN</t>
  </si>
  <si>
    <t>SØR TRØNDELAG</t>
  </si>
  <si>
    <t>TELEMARK</t>
  </si>
  <si>
    <t>TROMS</t>
  </si>
  <si>
    <t>VEST AGDER</t>
  </si>
  <si>
    <t>VESTFOLD</t>
  </si>
  <si>
    <t>ØSTFOLD</t>
  </si>
  <si>
    <t>02/ 2018</t>
  </si>
  <si>
    <t>XS0820929437</t>
  </si>
  <si>
    <t>Public Covered Bonds Outstanding:</t>
  </si>
  <si>
    <t xml:space="preserve"> Series 5/2012</t>
  </si>
  <si>
    <t xml:space="preserve"> Series 1/2012</t>
  </si>
  <si>
    <t xml:space="preserve"> series 9/2011</t>
  </si>
  <si>
    <t xml:space="preserve"> Series 6/2011</t>
  </si>
  <si>
    <t xml:space="preserve"> Series 1/2011</t>
  </si>
  <si>
    <t xml:space="preserve"> Series 12</t>
  </si>
  <si>
    <t xml:space="preserve"> Series 2/2012</t>
  </si>
  <si>
    <t xml:space="preserve"> Series 2/2011</t>
  </si>
  <si>
    <t>10 / 2019</t>
  </si>
  <si>
    <t>NO0010657596</t>
  </si>
  <si>
    <t>3.40% Fixed Rate</t>
  </si>
  <si>
    <t>NO0010655368</t>
  </si>
  <si>
    <t>Series 3/2012</t>
  </si>
  <si>
    <t>10 Largest Loans</t>
  </si>
  <si>
    <t>11 / 2019</t>
  </si>
  <si>
    <t>1.75% Fixed Rate</t>
  </si>
  <si>
    <t>XS0858653230</t>
  </si>
  <si>
    <t>DnB NOR Boligkreditt AS</t>
  </si>
  <si>
    <t>Nordea Eiendomskreditt</t>
  </si>
  <si>
    <t>Sparebanken Vest Boligkreditt</t>
  </si>
  <si>
    <t>Skandinaviska Enskilda Bank</t>
  </si>
  <si>
    <t>KFW Bankengruppe</t>
  </si>
  <si>
    <t>Nordea Bank Finland PLC</t>
  </si>
  <si>
    <t>OP Mortgage Bank</t>
  </si>
  <si>
    <t>Rentenbank</t>
  </si>
  <si>
    <t>The Swedish Covered Bond Corp.</t>
  </si>
  <si>
    <t>Stadshypotek</t>
  </si>
  <si>
    <t>XS0851683473</t>
  </si>
  <si>
    <t>Total Balance</t>
  </si>
  <si>
    <t>Currency breakdown (in NOK)</t>
  </si>
  <si>
    <t>* Rating is Fitch / Moody's / S&amp;P and is sourced from Bloomberg</t>
  </si>
  <si>
    <t>08 / 2019</t>
  </si>
  <si>
    <t>0 &lt;= x &lt;= 12</t>
  </si>
  <si>
    <t>12 &lt; x &lt;= 18</t>
  </si>
  <si>
    <t>18 &lt; x &lt;= 24</t>
  </si>
  <si>
    <t>24 &lt; x &lt;= 30</t>
  </si>
  <si>
    <t>30 &lt; x &lt;= 36</t>
  </si>
  <si>
    <t>36 &lt; x &lt;= 42</t>
  </si>
  <si>
    <t>42 &lt; x &lt;= 48</t>
  </si>
  <si>
    <t>48 &lt; x &lt;= 54</t>
  </si>
  <si>
    <t>x &gt; 54</t>
  </si>
  <si>
    <t>0 &lt;= x &lt;= 36</t>
  </si>
  <si>
    <t>36 &lt; x &lt;= 72</t>
  </si>
  <si>
    <t>72 &lt; x &lt;= 108</t>
  </si>
  <si>
    <t>108 &lt; x &lt;= 144</t>
  </si>
  <si>
    <t>144 &lt; x &lt;= 180</t>
  </si>
  <si>
    <t>180&lt; x &lt;= 216</t>
  </si>
  <si>
    <t>216 &lt; x &lt;= 252</t>
  </si>
  <si>
    <t>252 &lt; x &lt;= 288</t>
  </si>
  <si>
    <t>288 &lt; x &lt;= 324</t>
  </si>
  <si>
    <t>324 &lt; x &lt;= 360</t>
  </si>
  <si>
    <t>0 &lt;= x &lt;= 300 000</t>
  </si>
  <si>
    <t>300 000 &lt; x &lt;= 400 000</t>
  </si>
  <si>
    <t>400 000 &lt; x &lt;= 500 000</t>
  </si>
  <si>
    <t>500 000 &lt; x &lt;= 750 000</t>
  </si>
  <si>
    <t>750 000 &lt; x &lt;= 1 000 000</t>
  </si>
  <si>
    <t>1 000 000 &lt; x &lt;= 1 500 000</t>
  </si>
  <si>
    <t>1 500 000 &lt; x &lt;= 2 000 000</t>
  </si>
  <si>
    <t>2 000 000 &lt; x &lt;= 3 000 000</t>
  </si>
  <si>
    <t>x &gt; 3 000 000</t>
  </si>
  <si>
    <t>Bi-monthly</t>
  </si>
  <si>
    <t>Monthly</t>
  </si>
  <si>
    <t>Semi-Annually</t>
  </si>
  <si>
    <t>Tri-annually</t>
  </si>
  <si>
    <t>XS0874351728</t>
  </si>
  <si>
    <t>XS0906516256</t>
  </si>
  <si>
    <t xml:space="preserve">   Sub Sovereign &amp; Agency</t>
  </si>
  <si>
    <t>Currency Amt</t>
  </si>
  <si>
    <t>NOK amount</t>
  </si>
  <si>
    <t>NOK/USD</t>
  </si>
  <si>
    <t>NOK/EUR</t>
  </si>
  <si>
    <t>Swap rate FX</t>
  </si>
  <si>
    <t>06 / 2020</t>
  </si>
  <si>
    <t>NO0010670508</t>
  </si>
  <si>
    <t>Issued</t>
  </si>
  <si>
    <t>08 / 2010</t>
  </si>
  <si>
    <t>08 / 2012</t>
  </si>
  <si>
    <t>02 / 2012</t>
  </si>
  <si>
    <t>11 / 2011</t>
  </si>
  <si>
    <t>08 / 2011</t>
  </si>
  <si>
    <t>02 / 2011</t>
  </si>
  <si>
    <t>03 / 2010</t>
  </si>
  <si>
    <t>05 / 2011</t>
  </si>
  <si>
    <t>04 / 2012</t>
  </si>
  <si>
    <t>11 / 2012</t>
  </si>
  <si>
    <t>05 / 2012</t>
  </si>
  <si>
    <t>01 / 2013</t>
  </si>
  <si>
    <t>09 / 2012</t>
  </si>
  <si>
    <t>12 / 2011</t>
  </si>
  <si>
    <t>10 / 2011</t>
  </si>
  <si>
    <t>07 / 2011</t>
  </si>
  <si>
    <t>04 / 2010</t>
  </si>
  <si>
    <t>10 / 2008</t>
  </si>
  <si>
    <t>06 / 2008</t>
  </si>
  <si>
    <t>Weighted Average remaining term of Mortgages (in Months)</t>
  </si>
  <si>
    <t>Weighted Average remaining term of Covered Bonds (in Months)</t>
  </si>
  <si>
    <t>0 &lt; month arrears &lt;= 1 *</t>
  </si>
  <si>
    <t>[Other]</t>
  </si>
  <si>
    <t>x &gt; 360</t>
  </si>
  <si>
    <t>06 / 2013</t>
  </si>
  <si>
    <t>1.50% Fixed Rate</t>
  </si>
  <si>
    <t>XS0942804351</t>
  </si>
  <si>
    <t xml:space="preserve"> Series 4/2013</t>
  </si>
  <si>
    <t>XS0923981889</t>
  </si>
  <si>
    <t>05 / 2013</t>
  </si>
  <si>
    <t>05 / 2018</t>
  </si>
  <si>
    <t xml:space="preserve"> Series 2/2013</t>
  </si>
  <si>
    <t xml:space="preserve"> Series 7/2012</t>
  </si>
  <si>
    <t xml:space="preserve">   Norw. Gov. Bills</t>
  </si>
  <si>
    <t>Norsk Stat</t>
  </si>
  <si>
    <t>XS0969571065</t>
  </si>
  <si>
    <t>Sovereign</t>
  </si>
  <si>
    <t>Current</t>
  </si>
  <si>
    <t>Series 6/2013</t>
  </si>
  <si>
    <t>Series 5/2013</t>
  </si>
  <si>
    <t>09 / 2018</t>
  </si>
  <si>
    <t>XS0970471115</t>
  </si>
  <si>
    <t>11 / 2013</t>
  </si>
  <si>
    <t>01 / 2020</t>
  </si>
  <si>
    <t>XS0995022661</t>
  </si>
  <si>
    <t>Substitute collateral **</t>
  </si>
  <si>
    <t>Eivind Hegelstad, Investor Relations</t>
  </si>
  <si>
    <t>eivind.hegelstad@sparebank1.no</t>
  </si>
  <si>
    <t>Phone: +47 51 50 93 67</t>
  </si>
  <si>
    <t>XS0690389217</t>
  </si>
  <si>
    <t>NO0010503741</t>
  </si>
  <si>
    <t>XS1014673849</t>
  </si>
  <si>
    <t>Currency and interest rate risks which arise from non-NOK denominated and/or fixed rate bonds</t>
  </si>
  <si>
    <t>are mitigated through swap contracts.  All cash flows are swapped back to a NOK denominated</t>
  </si>
  <si>
    <t xml:space="preserve">3 months NIBOR basis.  </t>
  </si>
  <si>
    <t>Amount (Mill)</t>
  </si>
  <si>
    <t>KLP Kommunekreditt</t>
  </si>
  <si>
    <t>NO0010503931</t>
  </si>
  <si>
    <t>NO0010672405</t>
  </si>
  <si>
    <t>NO0010614662</t>
  </si>
  <si>
    <t>NO0010636574</t>
  </si>
  <si>
    <t>NO0010708399</t>
  </si>
  <si>
    <t>NO0010589690</t>
  </si>
  <si>
    <t>NO0010572373</t>
  </si>
  <si>
    <t>Series 1/2014</t>
  </si>
  <si>
    <t>Series 1 / 2013</t>
  </si>
  <si>
    <t>Series 6/2012</t>
  </si>
  <si>
    <t>Series 4/2012</t>
  </si>
  <si>
    <t>Series 12/2011</t>
  </si>
  <si>
    <t>Series 10/2011</t>
  </si>
  <si>
    <t>Series 7/2011</t>
  </si>
  <si>
    <t>Series 5/2011</t>
  </si>
  <si>
    <t>Series 4/2011</t>
  </si>
  <si>
    <t>Series 3/2011</t>
  </si>
  <si>
    <t>Series 15</t>
  </si>
  <si>
    <t>Series 13</t>
  </si>
  <si>
    <t>Series 6</t>
  </si>
  <si>
    <t>Series 4</t>
  </si>
  <si>
    <t>Series 3</t>
  </si>
  <si>
    <t xml:space="preserve">12 / 2020 </t>
  </si>
  <si>
    <t>12 / 2014</t>
  </si>
  <si>
    <t>1.90% Fixed Rate</t>
  </si>
  <si>
    <t>NO0010725021</t>
  </si>
  <si>
    <t>The list reflects transactions beyond the reporting date (previous quarter-end) if any has occured</t>
  </si>
  <si>
    <t>Svenska Handelsbanken Stockholm</t>
  </si>
  <si>
    <t>NO0010716780</t>
  </si>
  <si>
    <t>NO0010647241</t>
  </si>
  <si>
    <t>XS0988357090</t>
  </si>
  <si>
    <t>XS0987101242</t>
  </si>
  <si>
    <t>XS1050552006</t>
  </si>
  <si>
    <t>** Any differences in this table and the financial statements is due to the quarter end FX rates used for non-NOK amounts in this table,</t>
  </si>
  <si>
    <t>as well as nominal amounts rather than book (market) values</t>
  </si>
  <si>
    <t>Deposit</t>
  </si>
  <si>
    <t>Series 1/2015</t>
  </si>
  <si>
    <t>04 / 2015</t>
  </si>
  <si>
    <t>06 / 2021</t>
  </si>
  <si>
    <t>NO0010730005</t>
  </si>
  <si>
    <t>Series 2/2015</t>
  </si>
  <si>
    <t>NO0010730047</t>
  </si>
  <si>
    <t>XS1190992930</t>
  </si>
  <si>
    <t>Sparebank 1 SR-Bank</t>
  </si>
  <si>
    <t>Sparebank 1 Nord-Norge</t>
  </si>
  <si>
    <t>Skandinaviska Enskilda Bank Oslo</t>
  </si>
  <si>
    <t>2nd Quarter 2015</t>
  </si>
  <si>
    <t>Date of Report: 30/06/15</t>
  </si>
  <si>
    <t>Covered Bond Programme - Investor Report June 2015</t>
  </si>
  <si>
    <t>Terra Boligkreditt AS</t>
  </si>
  <si>
    <t>CITY OF STOCKHOLM</t>
  </si>
  <si>
    <t>NO0010664394</t>
  </si>
  <si>
    <t>NO0010723471</t>
  </si>
  <si>
    <t>NO0010727688</t>
  </si>
  <si>
    <t>XS0598441995</t>
  </si>
  <si>
    <t>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</si>
</sst>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mmmm\ yyyy"/>
    <numFmt numFmtId="165" formatCode="[$NOK]\ #,##0"/>
    <numFmt numFmtId="166" formatCode="0.0\ %"/>
    <numFmt numFmtId="167" formatCode="#,##0_ ;[Red]\-#,##0\ "/>
    <numFmt numFmtId="168" formatCode="_-&quot;£&quot;* #,##0_-;\-&quot;£&quot;* #,##0_-;_-&quot;£&quot;* &quot;-&quot;??_-;_-@_-"/>
    <numFmt numFmtId="169" formatCode="_-* #,##0_-;\-* #,##0_-;_-* &quot;-&quot;??_-;_-@_-"/>
    <numFmt numFmtId="170" formatCode="_(* #,##0_);_(* \(#,##0\);_(* &quot;-&quot;??_);_(@_)"/>
    <numFmt numFmtId="171" formatCode="_ * #,##0_ ;_ * \-#,##0_ ;_ * &quot;-&quot;??_ ;_ @_ "/>
    <numFmt numFmtId="172" formatCode="0.0"/>
    <numFmt numFmtId="173" formatCode="0.000\ %"/>
    <numFmt numFmtId="174" formatCode="_-* #,##0.00_-;\-* #,##0.00_-;_-* &quot;-&quot;??_-;_-@_-"/>
    <numFmt numFmtId="175" formatCode="#,##0.0000"/>
    <numFmt numFmtId="176" formatCode="_(* #,##0.00_);_(* \(#,##0.00\);_(* &quot;-&quot;??_);_(@_)"/>
    <numFmt numFmtId="177" formatCode="[$NOK]\ #,##0.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i/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rgb="FF153443"/>
      <name val="AzoSans-Regula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42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>
      <alignment horizontal="left" wrapText="1"/>
    </xf>
    <xf numFmtId="176" fontId="20" fillId="0" borderId="0" applyFont="0" applyFill="0" applyBorder="0" applyAlignment="0" applyProtection="0"/>
  </cellStyleXfs>
  <cellXfs count="205">
    <xf numFmtId="0" fontId="0" fillId="0" borderId="0" xfId="0"/>
    <xf numFmtId="0" fontId="18" fillId="0" borderId="0" xfId="0" applyFont="1" applyFill="1" applyAlignment="1">
      <alignment horizontal="left"/>
    </xf>
    <xf numFmtId="14" fontId="19" fillId="0" borderId="0" xfId="0" applyNumberFormat="1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0" fontId="0" fillId="0" borderId="0" xfId="0" applyBorder="1"/>
    <xf numFmtId="0" fontId="21" fillId="0" borderId="0" xfId="0" applyFont="1"/>
    <xf numFmtId="0" fontId="22" fillId="0" borderId="0" xfId="0" applyFont="1" applyFill="1"/>
    <xf numFmtId="0" fontId="22" fillId="0" borderId="0" xfId="0" applyFont="1"/>
    <xf numFmtId="0" fontId="22" fillId="0" borderId="0" xfId="0" applyFont="1" applyBorder="1"/>
    <xf numFmtId="0" fontId="18" fillId="33" borderId="26" xfId="0" applyFont="1" applyFill="1" applyBorder="1" applyAlignment="1">
      <alignment horizontal="left" wrapText="1"/>
    </xf>
    <xf numFmtId="0" fontId="23" fillId="35" borderId="0" xfId="0" applyFont="1" applyFill="1" applyBorder="1"/>
    <xf numFmtId="0" fontId="23" fillId="35" borderId="0" xfId="0" applyFont="1" applyFill="1" applyBorder="1" applyAlignment="1">
      <alignment horizontal="center"/>
    </xf>
    <xf numFmtId="0" fontId="23" fillId="35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10" fontId="22" fillId="33" borderId="0" xfId="0" applyNumberFormat="1" applyFont="1" applyFill="1" applyBorder="1" applyAlignment="1">
      <alignment horizontal="center" wrapText="1"/>
    </xf>
    <xf numFmtId="0" fontId="22" fillId="33" borderId="26" xfId="0" applyFont="1" applyFill="1" applyBorder="1"/>
    <xf numFmtId="0" fontId="18" fillId="33" borderId="0" xfId="0" applyFont="1" applyFill="1" applyBorder="1"/>
    <xf numFmtId="0" fontId="22" fillId="33" borderId="0" xfId="0" applyFont="1" applyFill="1" applyBorder="1"/>
    <xf numFmtId="0" fontId="22" fillId="33" borderId="0" xfId="0" applyFont="1" applyFill="1" applyBorder="1" applyAlignment="1">
      <alignment horizontal="right"/>
    </xf>
    <xf numFmtId="0" fontId="22" fillId="33" borderId="0" xfId="0" applyNumberFormat="1" applyFont="1" applyFill="1" applyBorder="1" applyAlignment="1">
      <alignment horizontal="left"/>
    </xf>
    <xf numFmtId="0" fontId="22" fillId="33" borderId="27" xfId="0" applyFont="1" applyFill="1" applyBorder="1"/>
    <xf numFmtId="0" fontId="22" fillId="0" borderId="0" xfId="0" applyFont="1" applyFill="1" applyBorder="1"/>
    <xf numFmtId="0" fontId="20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169" fontId="20" fillId="0" borderId="0" xfId="42" applyNumberFormat="1" applyFont="1" applyAlignment="1">
      <alignment horizontal="center"/>
    </xf>
    <xf numFmtId="169" fontId="20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0" xfId="0" applyFont="1" applyBorder="1"/>
    <xf numFmtId="10" fontId="22" fillId="33" borderId="10" xfId="43" applyNumberFormat="1" applyFont="1" applyFill="1" applyBorder="1" applyAlignment="1">
      <alignment horizontal="center"/>
    </xf>
    <xf numFmtId="0" fontId="24" fillId="33" borderId="0" xfId="45" applyFill="1" applyBorder="1" applyAlignment="1" applyProtection="1"/>
    <xf numFmtId="169" fontId="20" fillId="33" borderId="0" xfId="42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71" fontId="0" fillId="0" borderId="0" xfId="42" applyNumberFormat="1" applyFont="1"/>
    <xf numFmtId="0" fontId="21" fillId="33" borderId="26" xfId="0" applyFont="1" applyFill="1" applyBorder="1"/>
    <xf numFmtId="0" fontId="22" fillId="0" borderId="0" xfId="0" quotePrefix="1" applyFont="1" applyFill="1" applyBorder="1" applyAlignment="1">
      <alignment horizontal="center" wrapText="1"/>
    </xf>
    <xf numFmtId="0" fontId="22" fillId="33" borderId="0" xfId="0" quotePrefix="1" applyFont="1" applyFill="1" applyBorder="1" applyAlignment="1">
      <alignment horizontal="center" wrapText="1"/>
    </xf>
    <xf numFmtId="0" fontId="22" fillId="0" borderId="0" xfId="0" quotePrefix="1" applyFont="1" applyBorder="1" applyAlignment="1">
      <alignment horizontal="center"/>
    </xf>
    <xf numFmtId="0" fontId="22" fillId="0" borderId="0" xfId="0" quotePrefix="1" applyFont="1" applyFill="1" applyBorder="1" applyAlignment="1">
      <alignment horizontal="center"/>
    </xf>
    <xf numFmtId="0" fontId="28" fillId="34" borderId="10" xfId="0" applyFont="1" applyFill="1" applyBorder="1"/>
    <xf numFmtId="0" fontId="28" fillId="34" borderId="11" xfId="0" applyFont="1" applyFill="1" applyBorder="1"/>
    <xf numFmtId="0" fontId="28" fillId="34" borderId="23" xfId="0" applyFont="1" applyFill="1" applyBorder="1"/>
    <xf numFmtId="0" fontId="22" fillId="33" borderId="10" xfId="0" applyFont="1" applyFill="1" applyBorder="1"/>
    <xf numFmtId="0" fontId="22" fillId="33" borderId="11" xfId="0" applyFont="1" applyFill="1" applyBorder="1"/>
    <xf numFmtId="165" fontId="22" fillId="33" borderId="13" xfId="44" applyNumberFormat="1" applyFont="1" applyFill="1" applyBorder="1" applyAlignment="1">
      <alignment horizontal="center"/>
    </xf>
    <xf numFmtId="0" fontId="22" fillId="33" borderId="14" xfId="0" applyFont="1" applyFill="1" applyBorder="1"/>
    <xf numFmtId="3" fontId="22" fillId="0" borderId="15" xfId="0" applyNumberFormat="1" applyFont="1" applyBorder="1" applyAlignment="1">
      <alignment horizontal="center"/>
    </xf>
    <xf numFmtId="166" fontId="22" fillId="33" borderId="13" xfId="43" applyNumberFormat="1" applyFont="1" applyFill="1" applyBorder="1" applyAlignment="1">
      <alignment horizontal="center"/>
    </xf>
    <xf numFmtId="172" fontId="22" fillId="33" borderId="13" xfId="43" applyNumberFormat="1" applyFont="1" applyFill="1" applyBorder="1" applyAlignment="1">
      <alignment horizontal="center"/>
    </xf>
    <xf numFmtId="0" fontId="22" fillId="33" borderId="16" xfId="0" applyFont="1" applyFill="1" applyBorder="1"/>
    <xf numFmtId="0" fontId="22" fillId="33" borderId="17" xfId="0" applyFont="1" applyFill="1" applyBorder="1"/>
    <xf numFmtId="166" fontId="22" fillId="33" borderId="18" xfId="43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/>
    <xf numFmtId="164" fontId="18" fillId="0" borderId="0" xfId="0" applyNumberFormat="1" applyFont="1" applyFill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10" fontId="22" fillId="0" borderId="0" xfId="0" applyNumberFormat="1" applyFont="1" applyAlignment="1">
      <alignment horizontal="center"/>
    </xf>
    <xf numFmtId="0" fontId="28" fillId="34" borderId="19" xfId="0" applyFont="1" applyFill="1" applyBorder="1" applyAlignment="1">
      <alignment horizontal="left"/>
    </xf>
    <xf numFmtId="0" fontId="28" fillId="34" borderId="20" xfId="0" applyFont="1" applyFill="1" applyBorder="1" applyAlignment="1">
      <alignment horizontal="center"/>
    </xf>
    <xf numFmtId="0" fontId="28" fillId="34" borderId="21" xfId="0" applyFont="1" applyFill="1" applyBorder="1" applyAlignment="1">
      <alignment horizontal="center"/>
    </xf>
    <xf numFmtId="0" fontId="28" fillId="34" borderId="11" xfId="0" applyFont="1" applyFill="1" applyBorder="1" applyAlignment="1">
      <alignment horizontal="center"/>
    </xf>
    <xf numFmtId="0" fontId="28" fillId="34" borderId="12" xfId="0" applyFont="1" applyFill="1" applyBorder="1" applyAlignment="1">
      <alignment horizontal="center"/>
    </xf>
    <xf numFmtId="0" fontId="22" fillId="33" borderId="13" xfId="0" applyFont="1" applyFill="1" applyBorder="1"/>
    <xf numFmtId="167" fontId="22" fillId="33" borderId="10" xfId="0" applyNumberFormat="1" applyFont="1" applyFill="1" applyBorder="1" applyAlignment="1">
      <alignment horizontal="center"/>
    </xf>
    <xf numFmtId="165" fontId="22" fillId="33" borderId="10" xfId="44" applyNumberFormat="1" applyFont="1" applyFill="1" applyBorder="1" applyAlignment="1">
      <alignment horizontal="center"/>
    </xf>
    <xf numFmtId="10" fontId="22" fillId="33" borderId="22" xfId="43" applyNumberFormat="1" applyFont="1" applyFill="1" applyBorder="1" applyAlignment="1">
      <alignment horizontal="center"/>
    </xf>
    <xf numFmtId="167" fontId="22" fillId="33" borderId="13" xfId="0" applyNumberFormat="1" applyFont="1" applyFill="1" applyBorder="1" applyAlignment="1">
      <alignment horizontal="center"/>
    </xf>
    <xf numFmtId="10" fontId="22" fillId="33" borderId="14" xfId="43" applyNumberFormat="1" applyFont="1" applyFill="1" applyBorder="1" applyAlignment="1">
      <alignment horizontal="center"/>
    </xf>
    <xf numFmtId="10" fontId="22" fillId="33" borderId="13" xfId="43" applyNumberFormat="1" applyFont="1" applyFill="1" applyBorder="1" applyAlignment="1">
      <alignment horizontal="center"/>
    </xf>
    <xf numFmtId="167" fontId="22" fillId="33" borderId="18" xfId="0" applyNumberFormat="1" applyFont="1" applyFill="1" applyBorder="1" applyAlignment="1">
      <alignment horizontal="center"/>
    </xf>
    <xf numFmtId="10" fontId="22" fillId="33" borderId="18" xfId="43" applyNumberFormat="1" applyFont="1" applyFill="1" applyBorder="1" applyAlignment="1">
      <alignment horizontal="center"/>
    </xf>
    <xf numFmtId="0" fontId="18" fillId="33" borderId="19" xfId="0" applyFont="1" applyFill="1" applyBorder="1"/>
    <xf numFmtId="167" fontId="18" fillId="33" borderId="16" xfId="0" applyNumberFormat="1" applyFont="1" applyFill="1" applyBorder="1" applyAlignment="1">
      <alignment horizontal="center"/>
    </xf>
    <xf numFmtId="10" fontId="18" fillId="33" borderId="18" xfId="43" applyNumberFormat="1" applyFont="1" applyFill="1" applyBorder="1" applyAlignment="1">
      <alignment horizontal="center"/>
    </xf>
    <xf numFmtId="165" fontId="18" fillId="33" borderId="21" xfId="44" applyNumberFormat="1" applyFont="1" applyFill="1" applyBorder="1" applyAlignment="1">
      <alignment horizontal="center"/>
    </xf>
    <xf numFmtId="0" fontId="28" fillId="34" borderId="23" xfId="0" applyFont="1" applyFill="1" applyBorder="1" applyAlignment="1">
      <alignment horizontal="center"/>
    </xf>
    <xf numFmtId="167" fontId="22" fillId="33" borderId="14" xfId="0" applyNumberFormat="1" applyFont="1" applyFill="1" applyBorder="1" applyAlignment="1">
      <alignment horizontal="center"/>
    </xf>
    <xf numFmtId="10" fontId="22" fillId="33" borderId="24" xfId="43" applyNumberFormat="1" applyFont="1" applyFill="1" applyBorder="1" applyAlignment="1">
      <alignment horizontal="center"/>
    </xf>
    <xf numFmtId="0" fontId="22" fillId="33" borderId="18" xfId="0" applyFont="1" applyFill="1" applyBorder="1"/>
    <xf numFmtId="167" fontId="22" fillId="33" borderId="16" xfId="0" applyNumberFormat="1" applyFont="1" applyFill="1" applyBorder="1" applyAlignment="1">
      <alignment horizontal="center"/>
    </xf>
    <xf numFmtId="165" fontId="22" fillId="33" borderId="18" xfId="44" applyNumberFormat="1" applyFont="1" applyFill="1" applyBorder="1" applyAlignment="1">
      <alignment horizontal="center"/>
    </xf>
    <xf numFmtId="10" fontId="22" fillId="33" borderId="25" xfId="43" applyNumberFormat="1" applyFont="1" applyFill="1" applyBorder="1" applyAlignment="1">
      <alignment horizontal="center"/>
    </xf>
    <xf numFmtId="0" fontId="18" fillId="33" borderId="21" xfId="0" applyFont="1" applyFill="1" applyBorder="1"/>
    <xf numFmtId="167" fontId="18" fillId="33" borderId="18" xfId="0" applyNumberFormat="1" applyFont="1" applyFill="1" applyBorder="1" applyAlignment="1">
      <alignment horizontal="center"/>
    </xf>
    <xf numFmtId="9" fontId="18" fillId="33" borderId="18" xfId="43" applyNumberFormat="1" applyFont="1" applyFill="1" applyBorder="1" applyAlignment="1">
      <alignment horizontal="center"/>
    </xf>
    <xf numFmtId="165" fontId="18" fillId="33" borderId="18" xfId="44" applyNumberFormat="1" applyFont="1" applyFill="1" applyBorder="1" applyAlignment="1">
      <alignment horizontal="center"/>
    </xf>
    <xf numFmtId="9" fontId="18" fillId="33" borderId="25" xfId="43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2" fillId="33" borderId="22" xfId="0" applyFont="1" applyFill="1" applyBorder="1"/>
    <xf numFmtId="167" fontId="22" fillId="33" borderId="22" xfId="0" applyNumberFormat="1" applyFont="1" applyFill="1" applyBorder="1" applyAlignment="1">
      <alignment horizontal="center"/>
    </xf>
    <xf numFmtId="0" fontId="18" fillId="33" borderId="18" xfId="0" applyFont="1" applyFill="1" applyBorder="1"/>
    <xf numFmtId="0" fontId="29" fillId="0" borderId="0" xfId="0" applyFont="1"/>
    <xf numFmtId="10" fontId="22" fillId="0" borderId="0" xfId="0" applyNumberFormat="1" applyFont="1" applyAlignment="1">
      <alignment horizontal="left"/>
    </xf>
    <xf numFmtId="10" fontId="22" fillId="0" borderId="0" xfId="43" applyNumberFormat="1" applyFont="1" applyAlignment="1">
      <alignment horizontal="center"/>
    </xf>
    <xf numFmtId="0" fontId="29" fillId="0" borderId="0" xfId="0" applyFont="1" applyFill="1"/>
    <xf numFmtId="0" fontId="22" fillId="0" borderId="0" xfId="0" applyFont="1" applyFill="1" applyAlignment="1">
      <alignment horizontal="left"/>
    </xf>
    <xf numFmtId="10" fontId="22" fillId="0" borderId="0" xfId="43" applyNumberFormat="1" applyFont="1" applyFill="1" applyAlignment="1">
      <alignment horizontal="center"/>
    </xf>
    <xf numFmtId="10" fontId="22" fillId="33" borderId="12" xfId="43" applyNumberFormat="1" applyFont="1" applyFill="1" applyBorder="1" applyAlignment="1">
      <alignment horizontal="center"/>
    </xf>
    <xf numFmtId="0" fontId="28" fillId="34" borderId="10" xfId="0" applyFont="1" applyFill="1" applyBorder="1" applyAlignment="1">
      <alignment horizontal="left"/>
    </xf>
    <xf numFmtId="10" fontId="22" fillId="33" borderId="0" xfId="43" applyNumberFormat="1" applyFont="1" applyFill="1" applyBorder="1" applyAlignment="1">
      <alignment horizontal="center"/>
    </xf>
    <xf numFmtId="10" fontId="22" fillId="33" borderId="16" xfId="43" applyNumberFormat="1" applyFont="1" applyFill="1" applyBorder="1" applyAlignment="1">
      <alignment horizontal="center"/>
    </xf>
    <xf numFmtId="0" fontId="28" fillId="34" borderId="22" xfId="0" applyFont="1" applyFill="1" applyBorder="1" applyAlignment="1">
      <alignment horizontal="center"/>
    </xf>
    <xf numFmtId="0" fontId="28" fillId="34" borderId="19" xfId="0" applyFont="1" applyFill="1" applyBorder="1" applyAlignment="1">
      <alignment horizontal="center"/>
    </xf>
    <xf numFmtId="167" fontId="22" fillId="0" borderId="13" xfId="0" applyNumberFormat="1" applyFont="1" applyBorder="1" applyAlignment="1">
      <alignment horizontal="center"/>
    </xf>
    <xf numFmtId="167" fontId="22" fillId="0" borderId="18" xfId="0" applyNumberFormat="1" applyFont="1" applyBorder="1" applyAlignment="1">
      <alignment horizontal="center"/>
    </xf>
    <xf numFmtId="0" fontId="22" fillId="0" borderId="0" xfId="0" applyFont="1" applyBorder="1" applyAlignment="1"/>
    <xf numFmtId="10" fontId="22" fillId="33" borderId="11" xfId="43" applyNumberFormat="1" applyFont="1" applyFill="1" applyBorder="1" applyAlignment="1">
      <alignment horizontal="center"/>
    </xf>
    <xf numFmtId="169" fontId="22" fillId="0" borderId="16" xfId="42" applyNumberFormat="1" applyFont="1" applyBorder="1" applyAlignment="1"/>
    <xf numFmtId="167" fontId="18" fillId="33" borderId="0" xfId="0" applyNumberFormat="1" applyFont="1" applyFill="1" applyBorder="1" applyAlignment="1">
      <alignment horizontal="center"/>
    </xf>
    <xf numFmtId="10" fontId="18" fillId="33" borderId="0" xfId="43" applyNumberFormat="1" applyFont="1" applyFill="1" applyBorder="1" applyAlignment="1">
      <alignment horizontal="center"/>
    </xf>
    <xf numFmtId="168" fontId="18" fillId="33" borderId="0" xfId="44" applyNumberFormat="1" applyFont="1" applyFill="1" applyBorder="1" applyAlignment="1">
      <alignment horizontal="center"/>
    </xf>
    <xf numFmtId="167" fontId="22" fillId="0" borderId="22" xfId="0" applyNumberFormat="1" applyFont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173" fontId="22" fillId="33" borderId="13" xfId="43" applyNumberFormat="1" applyFont="1" applyFill="1" applyBorder="1" applyAlignment="1">
      <alignment horizontal="center"/>
    </xf>
    <xf numFmtId="0" fontId="22" fillId="33" borderId="14" xfId="0" applyFont="1" applyFill="1" applyBorder="1" applyAlignment="1">
      <alignment horizontal="center"/>
    </xf>
    <xf numFmtId="173" fontId="22" fillId="33" borderId="18" xfId="43" applyNumberFormat="1" applyFont="1" applyFill="1" applyBorder="1" applyAlignment="1">
      <alignment horizontal="center"/>
    </xf>
    <xf numFmtId="173" fontId="18" fillId="33" borderId="18" xfId="43" applyNumberFormat="1" applyFont="1" applyFill="1" applyBorder="1" applyAlignment="1">
      <alignment horizontal="center"/>
    </xf>
    <xf numFmtId="174" fontId="22" fillId="0" borderId="0" xfId="42" applyNumberFormat="1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30" fillId="0" borderId="0" xfId="0" applyFont="1"/>
    <xf numFmtId="167" fontId="22" fillId="33" borderId="0" xfId="0" applyNumberFormat="1" applyFont="1" applyFill="1" applyBorder="1" applyAlignment="1">
      <alignment horizontal="center"/>
    </xf>
    <xf numFmtId="165" fontId="22" fillId="33" borderId="0" xfId="44" applyNumberFormat="1" applyFont="1" applyFill="1" applyBorder="1" applyAlignment="1">
      <alignment horizontal="center"/>
    </xf>
    <xf numFmtId="0" fontId="28" fillId="34" borderId="16" xfId="0" applyFont="1" applyFill="1" applyBorder="1" applyAlignment="1">
      <alignment horizontal="left"/>
    </xf>
    <xf numFmtId="0" fontId="28" fillId="34" borderId="25" xfId="0" applyFont="1" applyFill="1" applyBorder="1" applyAlignment="1">
      <alignment horizontal="center"/>
    </xf>
    <xf numFmtId="0" fontId="20" fillId="0" borderId="0" xfId="47" applyFont="1" applyFill="1" applyBorder="1" applyAlignment="1" applyProtection="1">
      <alignment horizontal="left" vertical="center" wrapText="1"/>
      <protection locked="0"/>
    </xf>
    <xf numFmtId="0" fontId="20" fillId="0" borderId="0" xfId="47" applyFont="1" applyFill="1" applyBorder="1" applyAlignment="1" applyProtection="1">
      <alignment horizontal="center" vertical="center" wrapText="1"/>
      <protection locked="0"/>
    </xf>
    <xf numFmtId="3" fontId="20" fillId="0" borderId="0" xfId="47" applyNumberFormat="1" applyFont="1" applyFill="1" applyBorder="1" applyAlignment="1" applyProtection="1">
      <alignment horizontal="center" vertical="center" wrapText="1"/>
      <protection locked="0"/>
    </xf>
    <xf numFmtId="10" fontId="18" fillId="33" borderId="21" xfId="4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9" fillId="0" borderId="0" xfId="47" applyFont="1" applyFill="1" applyBorder="1" applyAlignment="1" applyProtection="1">
      <alignment horizontal="left" vertical="center" wrapText="1"/>
      <protection locked="0"/>
    </xf>
    <xf numFmtId="0" fontId="19" fillId="0" borderId="0" xfId="47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/>
    </xf>
    <xf numFmtId="3" fontId="19" fillId="0" borderId="0" xfId="47" applyNumberFormat="1" applyFont="1" applyFill="1" applyBorder="1" applyAlignment="1" applyProtection="1">
      <alignment horizontal="center" vertical="center" wrapText="1"/>
      <protection locked="0"/>
    </xf>
    <xf numFmtId="0" fontId="21" fillId="33" borderId="0" xfId="0" applyFont="1" applyFill="1" applyBorder="1"/>
    <xf numFmtId="17" fontId="22" fillId="0" borderId="0" xfId="0" quotePrefix="1" applyNumberFormat="1" applyFont="1" applyBorder="1" applyAlignment="1">
      <alignment horizontal="center"/>
    </xf>
    <xf numFmtId="0" fontId="31" fillId="0" borderId="0" xfId="0" applyFont="1"/>
    <xf numFmtId="0" fontId="32" fillId="0" borderId="0" xfId="0" applyFont="1" applyFill="1"/>
    <xf numFmtId="0" fontId="32" fillId="0" borderId="0" xfId="0" applyFont="1"/>
    <xf numFmtId="2" fontId="26" fillId="0" borderId="0" xfId="0" applyNumberFormat="1" applyFont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167" fontId="33" fillId="33" borderId="0" xfId="0" applyNumberFormat="1" applyFont="1" applyFill="1" applyBorder="1" applyAlignment="1">
      <alignment horizontal="center"/>
    </xf>
    <xf numFmtId="10" fontId="33" fillId="33" borderId="13" xfId="43" applyNumberFormat="1" applyFont="1" applyFill="1" applyBorder="1" applyAlignment="1">
      <alignment horizontal="center"/>
    </xf>
    <xf numFmtId="165" fontId="33" fillId="33" borderId="0" xfId="44" applyNumberFormat="1" applyFont="1" applyFill="1" applyBorder="1" applyAlignment="1">
      <alignment horizontal="center"/>
    </xf>
    <xf numFmtId="10" fontId="33" fillId="33" borderId="0" xfId="43" applyNumberFormat="1" applyFont="1" applyFill="1" applyBorder="1" applyAlignment="1">
      <alignment horizontal="center"/>
    </xf>
    <xf numFmtId="0" fontId="0" fillId="0" borderId="0" xfId="0" applyFont="1"/>
    <xf numFmtId="0" fontId="18" fillId="33" borderId="26" xfId="0" applyFont="1" applyFill="1" applyBorder="1" applyAlignment="1">
      <alignment horizontal="center" wrapText="1"/>
    </xf>
    <xf numFmtId="0" fontId="22" fillId="33" borderId="26" xfId="0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/>
    </xf>
    <xf numFmtId="0" fontId="22" fillId="33" borderId="27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17" fontId="0" fillId="0" borderId="0" xfId="0" quotePrefix="1" applyNumberFormat="1" applyAlignment="1">
      <alignment horizontal="center"/>
    </xf>
    <xf numFmtId="0" fontId="20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20" fillId="33" borderId="10" xfId="0" applyFont="1" applyFill="1" applyBorder="1"/>
    <xf numFmtId="169" fontId="20" fillId="33" borderId="22" xfId="42" applyNumberFormat="1" applyFont="1" applyFill="1" applyBorder="1"/>
    <xf numFmtId="0" fontId="20" fillId="33" borderId="14" xfId="0" applyFont="1" applyFill="1" applyBorder="1"/>
    <xf numFmtId="169" fontId="20" fillId="33" borderId="13" xfId="42" applyNumberFormat="1" applyFont="1" applyFill="1" applyBorder="1"/>
    <xf numFmtId="170" fontId="20" fillId="33" borderId="13" xfId="0" applyNumberFormat="1" applyFont="1" applyFill="1" applyBorder="1"/>
    <xf numFmtId="0" fontId="20" fillId="33" borderId="16" xfId="0" applyFont="1" applyFill="1" applyBorder="1"/>
    <xf numFmtId="170" fontId="20" fillId="33" borderId="18" xfId="0" applyNumberFormat="1" applyFont="1" applyFill="1" applyBorder="1"/>
    <xf numFmtId="0" fontId="34" fillId="0" borderId="0" xfId="0" applyFont="1" applyBorder="1" applyAlignment="1">
      <alignment horizontal="left"/>
    </xf>
    <xf numFmtId="170" fontId="34" fillId="0" borderId="0" xfId="42" applyNumberFormat="1" applyFont="1" applyBorder="1"/>
    <xf numFmtId="170" fontId="20" fillId="0" borderId="0" xfId="42" applyNumberFormat="1" applyFont="1" applyFill="1" applyBorder="1" applyAlignment="1" applyProtection="1">
      <alignment horizontal="center" vertical="center" wrapText="1"/>
      <protection locked="0"/>
    </xf>
    <xf numFmtId="3" fontId="21" fillId="0" borderId="0" xfId="48" applyNumberFormat="1" applyFont="1" applyFill="1"/>
    <xf numFmtId="41" fontId="35" fillId="0" borderId="0" xfId="42" applyNumberFormat="1" applyFont="1" applyFill="1" applyBorder="1"/>
    <xf numFmtId="0" fontId="19" fillId="0" borderId="0" xfId="0" applyFont="1" applyBorder="1"/>
    <xf numFmtId="0" fontId="25" fillId="34" borderId="10" xfId="0" applyFont="1" applyFill="1" applyBorder="1"/>
    <xf numFmtId="0" fontId="25" fillId="34" borderId="22" xfId="0" applyFont="1" applyFill="1" applyBorder="1" applyAlignment="1">
      <alignment horizontal="right"/>
    </xf>
    <xf numFmtId="170" fontId="20" fillId="0" borderId="0" xfId="0" applyNumberFormat="1" applyFont="1" applyAlignment="1">
      <alignment horizontal="center"/>
    </xf>
    <xf numFmtId="0" fontId="25" fillId="34" borderId="10" xfId="0" applyFont="1" applyFill="1" applyBorder="1" applyAlignment="1">
      <alignment horizontal="left"/>
    </xf>
    <xf numFmtId="0" fontId="25" fillId="34" borderId="11" xfId="0" applyFont="1" applyFill="1" applyBorder="1" applyAlignment="1">
      <alignment horizontal="center"/>
    </xf>
    <xf numFmtId="0" fontId="25" fillId="34" borderId="11" xfId="0" applyFont="1" applyFill="1" applyBorder="1" applyAlignment="1">
      <alignment horizontal="right"/>
    </xf>
    <xf numFmtId="0" fontId="25" fillId="34" borderId="12" xfId="0" applyFont="1" applyFill="1" applyBorder="1" applyAlignment="1">
      <alignment horizontal="right"/>
    </xf>
    <xf numFmtId="3" fontId="22" fillId="0" borderId="0" xfId="0" applyNumberFormat="1" applyFont="1" applyBorder="1" applyAlignment="1">
      <alignment horizontal="center"/>
    </xf>
    <xf numFmtId="0" fontId="20" fillId="0" borderId="0" xfId="0" applyFont="1" applyFill="1" applyBorder="1"/>
    <xf numFmtId="2" fontId="0" fillId="0" borderId="0" xfId="0" applyNumberFormat="1" applyBorder="1" applyAlignment="1">
      <alignment horizontal="center"/>
    </xf>
    <xf numFmtId="175" fontId="36" fillId="0" borderId="0" xfId="0" applyNumberFormat="1" applyFont="1"/>
    <xf numFmtId="172" fontId="0" fillId="0" borderId="0" xfId="0" applyNumberFormat="1"/>
    <xf numFmtId="177" fontId="0" fillId="0" borderId="0" xfId="0" applyNumberFormat="1"/>
    <xf numFmtId="171" fontId="14" fillId="0" borderId="0" xfId="42" applyNumberFormat="1" applyFont="1"/>
    <xf numFmtId="170" fontId="19" fillId="0" borderId="0" xfId="42" applyNumberFormat="1" applyFont="1" applyFill="1" applyBorder="1"/>
    <xf numFmtId="170" fontId="20" fillId="0" borderId="0" xfId="0" applyNumberFormat="1" applyFont="1"/>
    <xf numFmtId="166" fontId="20" fillId="0" borderId="0" xfId="43" applyNumberFormat="1" applyFont="1"/>
    <xf numFmtId="0" fontId="18" fillId="0" borderId="0" xfId="0" applyFont="1" applyFill="1" applyAlignment="1">
      <alignment horizontal="center"/>
    </xf>
    <xf numFmtId="0" fontId="18" fillId="0" borderId="27" xfId="0" applyFont="1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70" fontId="20" fillId="0" borderId="0" xfId="42" applyNumberFormat="1" applyFont="1" applyFill="1" applyBorder="1" applyAlignment="1" applyProtection="1">
      <alignment horizontal="right" vertical="center" wrapText="1"/>
      <protection locked="0"/>
    </xf>
    <xf numFmtId="3" fontId="20" fillId="0" borderId="0" xfId="0" applyNumberFormat="1" applyFont="1" applyFill="1" applyBorder="1" applyAlignment="1">
      <alignment horizontal="right"/>
    </xf>
    <xf numFmtId="170" fontId="20" fillId="0" borderId="0" xfId="42" applyNumberFormat="1" applyFont="1" applyFill="1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20" fillId="0" borderId="0" xfId="0" quotePrefix="1" applyFont="1" applyBorder="1" applyAlignment="1">
      <alignment horizontal="center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4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6"/>
    <cellStyle name="Normal 2 2" xfId="47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Tusenskille 2 3" xfId="48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1038225</xdr:colOff>
      <xdr:row>1</xdr:row>
      <xdr:rowOff>9525</xdr:rowOff>
    </xdr:from>
    <xdr:to>
      <xdr:col>6</xdr:col>
      <xdr:colOff>1152525</xdr:colOff>
      <xdr:row>5</xdr:row>
      <xdr:rowOff>140074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200025"/>
          <a:ext cx="3933825" cy="892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1390650</xdr:colOff>
      <xdr:row>3</xdr:row>
      <xdr:rowOff>0</xdr:rowOff>
    </xdr:from>
    <xdr:to>
      <xdr:col>9</xdr:col>
      <xdr:colOff>942713</xdr:colOff>
      <xdr:row>5</xdr:row>
      <xdr:rowOff>190429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3950" y="571500"/>
          <a:ext cx="2095238" cy="5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4</xdr:row>
      <xdr:rowOff>66675</xdr:rowOff>
    </xdr:from>
    <xdr:to>
      <xdr:col>3</xdr:col>
      <xdr:colOff>1343025</xdr:colOff>
      <xdr:row>7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828675"/>
          <a:ext cx="194310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lle/Ratingrapporter/Q1%202011/Reports/Reports/110331%20Moodys%20CB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Definitions"/>
      <sheetName val="CB Programme Overview"/>
      <sheetName val="Over-Collateralisation"/>
      <sheetName val="Residential"/>
      <sheetName val="Commercial Stratified"/>
      <sheetName val="Commercial LbyL"/>
      <sheetName val="PublicSector"/>
      <sheetName val="Substitute Collateral "/>
      <sheetName val="Hedging (1)"/>
      <sheetName val="Hedging (2)"/>
      <sheetName val="Hedging (3)"/>
      <sheetName val="Hedging (4)"/>
      <sheetName val="Lists"/>
      <sheetName val="Langu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 t="str">
            <v>EUR</v>
          </cell>
        </row>
        <row r="99">
          <cell r="A99" t="str">
            <v>Aaa</v>
          </cell>
        </row>
        <row r="100">
          <cell r="A100" t="str">
            <v>Aa1</v>
          </cell>
        </row>
        <row r="101">
          <cell r="A101" t="str">
            <v>Aa2</v>
          </cell>
        </row>
        <row r="102">
          <cell r="A102" t="str">
            <v>Aa3</v>
          </cell>
        </row>
        <row r="103">
          <cell r="A103" t="str">
            <v>A1</v>
          </cell>
        </row>
        <row r="104">
          <cell r="A104" t="str">
            <v>A2</v>
          </cell>
        </row>
        <row r="105">
          <cell r="A105" t="str">
            <v>A3</v>
          </cell>
        </row>
        <row r="106">
          <cell r="A106" t="str">
            <v>Baa1</v>
          </cell>
        </row>
        <row r="107">
          <cell r="A107" t="str">
            <v>Baa2</v>
          </cell>
        </row>
        <row r="108">
          <cell r="A108" t="str">
            <v>Baa3</v>
          </cell>
        </row>
        <row r="109">
          <cell r="A109" t="str">
            <v>Ba1</v>
          </cell>
        </row>
        <row r="110">
          <cell r="A110" t="str">
            <v>Ba2</v>
          </cell>
        </row>
        <row r="111">
          <cell r="A111" t="str">
            <v>Ba3</v>
          </cell>
        </row>
        <row r="112">
          <cell r="A112" t="str">
            <v>B1</v>
          </cell>
        </row>
        <row r="113">
          <cell r="A113" t="str">
            <v>B2</v>
          </cell>
        </row>
        <row r="114">
          <cell r="A114" t="str">
            <v>B3</v>
          </cell>
        </row>
        <row r="115">
          <cell r="A115" t="str">
            <v>Caa1</v>
          </cell>
        </row>
        <row r="116">
          <cell r="A116" t="str">
            <v>Caa2</v>
          </cell>
        </row>
        <row r="117">
          <cell r="A117" t="str">
            <v>Caa3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vind.hegelstad@sparebank1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B3:K62"/>
  <sheetViews>
    <sheetView tabSelected="1" workbookViewId="0">
      <selection activeCell="K13" sqref="K13"/>
    </sheetView>
  </sheetViews>
  <sheetFormatPr defaultColWidth="9.140625" defaultRowHeight="15"/>
  <cols>
    <col min="1" max="1" width="1.28515625" customWidth="1"/>
    <col min="2" max="2" width="18.28515625" customWidth="1"/>
    <col min="3" max="3" width="12.85546875" style="139" bestFit="1" customWidth="1"/>
    <col min="4" max="4" width="21.5703125" customWidth="1"/>
    <col min="5" max="5" width="20" bestFit="1" customWidth="1"/>
    <col min="6" max="6" width="15.7109375" customWidth="1"/>
    <col min="7" max="7" width="20.5703125" customWidth="1"/>
    <col min="8" max="8" width="23.42578125" style="5" customWidth="1"/>
    <col min="9" max="10" width="14.7109375" customWidth="1"/>
    <col min="11" max="11" width="23.7109375" style="37" bestFit="1" customWidth="1"/>
  </cols>
  <sheetData>
    <row r="3" spans="2:10">
      <c r="B3" s="7"/>
      <c r="C3" s="62"/>
      <c r="D3" s="7"/>
      <c r="E3" s="8"/>
      <c r="F3" s="8"/>
      <c r="G3" s="8"/>
      <c r="H3" s="9"/>
    </row>
    <row r="4" spans="2:10">
      <c r="B4" s="7"/>
      <c r="C4" s="62"/>
      <c r="D4" s="7"/>
      <c r="E4" s="8" t="s">
        <v>0</v>
      </c>
      <c r="F4" s="8"/>
      <c r="G4" s="8" t="s">
        <v>0</v>
      </c>
      <c r="H4" s="9"/>
    </row>
    <row r="5" spans="2:10">
      <c r="B5" s="7"/>
      <c r="C5" s="62"/>
      <c r="D5" s="7"/>
      <c r="E5" s="8"/>
      <c r="F5" s="8"/>
      <c r="G5" s="8"/>
      <c r="H5" s="9"/>
    </row>
    <row r="6" spans="2:10" ht="20.25" customHeight="1">
      <c r="B6" s="197"/>
      <c r="C6" s="197"/>
      <c r="D6" s="197"/>
      <c r="E6" s="197"/>
      <c r="F6" s="197"/>
      <c r="G6" s="197"/>
      <c r="H6" s="197"/>
      <c r="I6" s="197"/>
    </row>
    <row r="7" spans="2:10">
      <c r="B7" s="197" t="s">
        <v>371</v>
      </c>
      <c r="C7" s="197"/>
      <c r="D7" s="197"/>
      <c r="E7" s="197"/>
      <c r="F7" s="197"/>
      <c r="G7" s="197"/>
      <c r="H7" s="197"/>
      <c r="I7" s="197"/>
    </row>
    <row r="8" spans="2:10" ht="15.75" thickBot="1">
      <c r="B8" s="198" t="s">
        <v>190</v>
      </c>
      <c r="C8" s="198"/>
      <c r="D8" s="198"/>
      <c r="E8" s="198"/>
      <c r="F8" s="198"/>
      <c r="G8" s="198"/>
      <c r="H8" s="198"/>
      <c r="I8" s="198"/>
    </row>
    <row r="9" spans="2:10" ht="12.75" customHeight="1">
      <c r="B9" s="10"/>
      <c r="C9" s="159"/>
      <c r="D9" s="10"/>
      <c r="E9" s="10"/>
      <c r="F9" s="10"/>
      <c r="G9" s="10"/>
      <c r="H9" s="10"/>
      <c r="I9" s="10"/>
      <c r="J9" s="10"/>
    </row>
    <row r="10" spans="2:10">
      <c r="B10" s="11" t="s">
        <v>47</v>
      </c>
      <c r="C10" s="12" t="s">
        <v>321</v>
      </c>
      <c r="D10" s="12" t="s">
        <v>265</v>
      </c>
      <c r="E10" s="13" t="s">
        <v>48</v>
      </c>
      <c r="F10" s="12" t="s">
        <v>49</v>
      </c>
      <c r="G10" s="12" t="s">
        <v>50</v>
      </c>
      <c r="H10" s="12" t="s">
        <v>51</v>
      </c>
      <c r="I10" s="12" t="s">
        <v>52</v>
      </c>
      <c r="J10" s="12" t="s">
        <v>262</v>
      </c>
    </row>
    <row r="11" spans="2:10">
      <c r="B11" s="148" t="s">
        <v>65</v>
      </c>
    </row>
    <row r="12" spans="2:10">
      <c r="B12" s="158" t="s">
        <v>304</v>
      </c>
      <c r="C12" s="187">
        <v>1000</v>
      </c>
      <c r="D12" s="163" t="s">
        <v>308</v>
      </c>
      <c r="E12" s="163" t="s">
        <v>309</v>
      </c>
      <c r="F12" s="25" t="s">
        <v>53</v>
      </c>
      <c r="G12" s="25" t="s">
        <v>291</v>
      </c>
      <c r="H12" s="140" t="s">
        <v>2</v>
      </c>
      <c r="I12" s="31" t="s">
        <v>310</v>
      </c>
      <c r="J12" s="139">
        <v>8.2799999999999994</v>
      </c>
    </row>
    <row r="13" spans="2:10">
      <c r="B13" s="158" t="s">
        <v>305</v>
      </c>
      <c r="C13" s="187">
        <v>100</v>
      </c>
      <c r="D13" s="164" t="s">
        <v>113</v>
      </c>
      <c r="E13" s="163" t="s">
        <v>306</v>
      </c>
      <c r="F13" s="25" t="s">
        <v>53</v>
      </c>
      <c r="G13" s="139" t="s">
        <v>56</v>
      </c>
      <c r="H13" s="140" t="s">
        <v>72</v>
      </c>
      <c r="I13" s="31" t="s">
        <v>307</v>
      </c>
      <c r="J13" s="189">
        <v>8.01</v>
      </c>
    </row>
    <row r="14" spans="2:10">
      <c r="B14" s="9" t="s">
        <v>293</v>
      </c>
      <c r="C14" s="187">
        <v>1000</v>
      </c>
      <c r="D14" s="147" t="s">
        <v>290</v>
      </c>
      <c r="E14" s="41" t="s">
        <v>263</v>
      </c>
      <c r="F14" s="25" t="s">
        <v>53</v>
      </c>
      <c r="G14" s="25" t="s">
        <v>291</v>
      </c>
      <c r="H14" s="25" t="s">
        <v>2</v>
      </c>
      <c r="I14" s="30" t="s">
        <v>292</v>
      </c>
      <c r="J14" s="151">
        <v>7.61</v>
      </c>
    </row>
    <row r="15" spans="2:10">
      <c r="B15" s="9" t="s">
        <v>191</v>
      </c>
      <c r="C15" s="187">
        <v>1000</v>
      </c>
      <c r="D15" s="147" t="s">
        <v>267</v>
      </c>
      <c r="E15" s="41" t="s">
        <v>188</v>
      </c>
      <c r="F15" s="25" t="s">
        <v>53</v>
      </c>
      <c r="G15" s="25" t="s">
        <v>135</v>
      </c>
      <c r="H15" s="25" t="s">
        <v>2</v>
      </c>
      <c r="I15" s="30" t="s">
        <v>189</v>
      </c>
      <c r="J15" s="151">
        <v>7.33</v>
      </c>
    </row>
    <row r="16" spans="2:10" ht="15.75" customHeight="1">
      <c r="B16" s="9" t="s">
        <v>192</v>
      </c>
      <c r="C16" s="187">
        <v>1250</v>
      </c>
      <c r="D16" s="41" t="s">
        <v>268</v>
      </c>
      <c r="E16" s="41" t="s">
        <v>121</v>
      </c>
      <c r="F16" s="25" t="s">
        <v>53</v>
      </c>
      <c r="G16" s="25" t="s">
        <v>96</v>
      </c>
      <c r="H16" s="25" t="s">
        <v>2</v>
      </c>
      <c r="I16" s="26" t="s">
        <v>95</v>
      </c>
      <c r="J16" s="152">
        <v>7.69</v>
      </c>
    </row>
    <row r="17" spans="2:10">
      <c r="B17" s="9" t="s">
        <v>193</v>
      </c>
      <c r="C17" s="187">
        <v>1250</v>
      </c>
      <c r="D17" s="41" t="s">
        <v>269</v>
      </c>
      <c r="E17" s="41" t="s">
        <v>120</v>
      </c>
      <c r="F17" s="25" t="s">
        <v>53</v>
      </c>
      <c r="G17" s="25" t="s">
        <v>132</v>
      </c>
      <c r="H17" s="25" t="s">
        <v>2</v>
      </c>
      <c r="I17" s="26" t="s">
        <v>87</v>
      </c>
      <c r="J17" s="152">
        <v>7.68</v>
      </c>
    </row>
    <row r="18" spans="2:10">
      <c r="B18" s="9" t="s">
        <v>194</v>
      </c>
      <c r="C18" s="187">
        <v>1000</v>
      </c>
      <c r="D18" s="41" t="s">
        <v>270</v>
      </c>
      <c r="E18" s="41" t="s">
        <v>119</v>
      </c>
      <c r="F18" s="25" t="s">
        <v>53</v>
      </c>
      <c r="G18" s="25" t="s">
        <v>133</v>
      </c>
      <c r="H18" s="25" t="s">
        <v>2</v>
      </c>
      <c r="I18" s="26" t="s">
        <v>82</v>
      </c>
      <c r="J18" s="152">
        <v>7.7</v>
      </c>
    </row>
    <row r="19" spans="2:10">
      <c r="B19" s="8" t="s">
        <v>195</v>
      </c>
      <c r="C19" s="187">
        <v>1000</v>
      </c>
      <c r="D19" s="41" t="s">
        <v>271</v>
      </c>
      <c r="E19" s="40" t="s">
        <v>118</v>
      </c>
      <c r="F19" s="15" t="s">
        <v>53</v>
      </c>
      <c r="G19" s="16" t="s">
        <v>68</v>
      </c>
      <c r="H19" s="25" t="s">
        <v>2</v>
      </c>
      <c r="I19" s="26" t="s">
        <v>69</v>
      </c>
      <c r="J19" s="152">
        <v>7.93</v>
      </c>
    </row>
    <row r="20" spans="2:10">
      <c r="B20" s="8" t="s">
        <v>196</v>
      </c>
      <c r="C20" s="187">
        <v>1250</v>
      </c>
      <c r="D20" s="41" t="s">
        <v>272</v>
      </c>
      <c r="E20" s="40" t="s">
        <v>115</v>
      </c>
      <c r="F20" s="15" t="s">
        <v>53</v>
      </c>
      <c r="G20" s="16" t="s">
        <v>131</v>
      </c>
      <c r="H20" s="25" t="s">
        <v>2</v>
      </c>
      <c r="I20" s="26" t="s">
        <v>57</v>
      </c>
      <c r="J20" s="152">
        <v>8.0299999999999994</v>
      </c>
    </row>
    <row r="21" spans="2:10">
      <c r="B21" s="8"/>
      <c r="C21" s="25"/>
      <c r="D21" s="41"/>
      <c r="E21" s="40"/>
      <c r="F21" s="15"/>
      <c r="G21" s="15"/>
      <c r="H21" s="25"/>
      <c r="I21" s="26"/>
      <c r="J21" s="152"/>
    </row>
    <row r="22" spans="2:10">
      <c r="B22" s="149" t="s">
        <v>102</v>
      </c>
      <c r="C22" s="25"/>
      <c r="D22" s="25"/>
      <c r="E22" s="39"/>
      <c r="F22" s="14"/>
      <c r="G22" s="30"/>
      <c r="H22" s="31"/>
      <c r="I22" s="26"/>
      <c r="J22" s="152"/>
    </row>
    <row r="23" spans="2:10">
      <c r="B23" s="7" t="s">
        <v>297</v>
      </c>
      <c r="C23" s="187">
        <v>1000</v>
      </c>
      <c r="D23" s="41" t="s">
        <v>295</v>
      </c>
      <c r="E23" s="39" t="s">
        <v>296</v>
      </c>
      <c r="F23" s="25" t="s">
        <v>53</v>
      </c>
      <c r="G23" s="30" t="s">
        <v>135</v>
      </c>
      <c r="H23" s="25" t="s">
        <v>72</v>
      </c>
      <c r="I23" s="26" t="s">
        <v>294</v>
      </c>
      <c r="J23" s="152">
        <v>5.88</v>
      </c>
    </row>
    <row r="24" spans="2:10">
      <c r="B24" s="7" t="s">
        <v>298</v>
      </c>
      <c r="C24" s="187">
        <v>1250</v>
      </c>
      <c r="D24" s="41" t="s">
        <v>275</v>
      </c>
      <c r="E24" s="41" t="s">
        <v>205</v>
      </c>
      <c r="F24" s="25" t="s">
        <v>53</v>
      </c>
      <c r="G24" s="30" t="s">
        <v>206</v>
      </c>
      <c r="H24" s="25" t="s">
        <v>72</v>
      </c>
      <c r="I24" s="26" t="s">
        <v>207</v>
      </c>
      <c r="J24" s="152">
        <v>5.74</v>
      </c>
    </row>
    <row r="25" spans="2:10" ht="15.75" customHeight="1">
      <c r="B25" s="9" t="s">
        <v>197</v>
      </c>
      <c r="C25" s="187">
        <v>1250</v>
      </c>
      <c r="D25" s="41" t="s">
        <v>274</v>
      </c>
      <c r="E25" s="41" t="s">
        <v>122</v>
      </c>
      <c r="F25" s="25" t="s">
        <v>53</v>
      </c>
      <c r="G25" s="25" t="s">
        <v>140</v>
      </c>
      <c r="H25" s="25" t="s">
        <v>72</v>
      </c>
      <c r="I25" s="26" t="s">
        <v>110</v>
      </c>
      <c r="J25" s="152">
        <v>5.74</v>
      </c>
    </row>
    <row r="26" spans="2:10" ht="15.75" customHeight="1">
      <c r="B26" s="9" t="s">
        <v>198</v>
      </c>
      <c r="C26" s="187">
        <v>1250</v>
      </c>
      <c r="D26" s="41" t="s">
        <v>273</v>
      </c>
      <c r="E26" s="41" t="s">
        <v>123</v>
      </c>
      <c r="F26" s="25" t="s">
        <v>53</v>
      </c>
      <c r="G26" s="25" t="s">
        <v>134</v>
      </c>
      <c r="H26" s="25" t="s">
        <v>72</v>
      </c>
      <c r="I26" s="26" t="s">
        <v>73</v>
      </c>
      <c r="J26" s="152">
        <v>5.59</v>
      </c>
    </row>
    <row r="27" spans="2:10">
      <c r="B27" s="8"/>
      <c r="C27" s="25"/>
      <c r="D27" s="41"/>
      <c r="E27" s="40"/>
      <c r="F27" s="15"/>
      <c r="G27" s="16"/>
      <c r="H27" s="25"/>
      <c r="I27" s="26"/>
      <c r="J27" s="152"/>
    </row>
    <row r="28" spans="2:10">
      <c r="B28" s="150" t="s">
        <v>64</v>
      </c>
      <c r="C28" s="25"/>
      <c r="D28" s="25"/>
      <c r="I28" s="26"/>
      <c r="J28" s="152"/>
    </row>
    <row r="29" spans="2:10">
      <c r="B29" s="9" t="s">
        <v>363</v>
      </c>
      <c r="C29" s="187">
        <v>2250</v>
      </c>
      <c r="D29" s="147" t="s">
        <v>360</v>
      </c>
      <c r="E29" s="42" t="s">
        <v>361</v>
      </c>
      <c r="F29" s="25" t="s">
        <v>53</v>
      </c>
      <c r="G29" s="139" t="s">
        <v>291</v>
      </c>
      <c r="H29" s="26" t="s">
        <v>2</v>
      </c>
      <c r="I29" s="26" t="s">
        <v>364</v>
      </c>
      <c r="J29" s="152"/>
    </row>
    <row r="30" spans="2:10">
      <c r="B30" s="9" t="s">
        <v>359</v>
      </c>
      <c r="C30" s="187">
        <v>6300</v>
      </c>
      <c r="D30" s="147" t="s">
        <v>360</v>
      </c>
      <c r="E30" s="42" t="s">
        <v>361</v>
      </c>
      <c r="F30" s="25" t="s">
        <v>53</v>
      </c>
      <c r="G30" s="139" t="s">
        <v>56</v>
      </c>
      <c r="H30" s="26" t="s">
        <v>1</v>
      </c>
      <c r="I30" s="26" t="s">
        <v>362</v>
      </c>
      <c r="J30" s="152"/>
    </row>
    <row r="31" spans="2:10">
      <c r="B31" s="9" t="s">
        <v>330</v>
      </c>
      <c r="C31" s="25">
        <v>375</v>
      </c>
      <c r="D31" s="147" t="s">
        <v>346</v>
      </c>
      <c r="E31" s="42" t="s">
        <v>345</v>
      </c>
      <c r="F31" s="25" t="s">
        <v>53</v>
      </c>
      <c r="G31" s="139" t="s">
        <v>347</v>
      </c>
      <c r="H31" s="26" t="s">
        <v>2</v>
      </c>
      <c r="I31" s="26" t="s">
        <v>348</v>
      </c>
      <c r="J31" s="152"/>
    </row>
    <row r="32" spans="2:10" ht="13.5" customHeight="1">
      <c r="B32" s="9" t="s">
        <v>331</v>
      </c>
      <c r="C32" s="187">
        <v>8500</v>
      </c>
      <c r="D32" s="41" t="s">
        <v>277</v>
      </c>
      <c r="E32" s="147" t="s">
        <v>263</v>
      </c>
      <c r="F32" s="25" t="s">
        <v>53</v>
      </c>
      <c r="G32" s="139" t="s">
        <v>56</v>
      </c>
      <c r="H32" s="26" t="s">
        <v>1</v>
      </c>
      <c r="I32" s="26" t="s">
        <v>264</v>
      </c>
      <c r="J32" s="152"/>
    </row>
    <row r="33" spans="2:11" ht="13.5" customHeight="1">
      <c r="B33" s="9" t="s">
        <v>332</v>
      </c>
      <c r="C33" s="187">
        <v>5700</v>
      </c>
      <c r="D33" s="41" t="s">
        <v>278</v>
      </c>
      <c r="E33" s="41" t="s">
        <v>199</v>
      </c>
      <c r="F33" s="25" t="s">
        <v>53</v>
      </c>
      <c r="G33" s="139" t="s">
        <v>56</v>
      </c>
      <c r="H33" s="26" t="s">
        <v>1</v>
      </c>
      <c r="I33" s="26" t="s">
        <v>200</v>
      </c>
      <c r="J33" s="152"/>
    </row>
    <row r="34" spans="2:11" ht="13.5" customHeight="1">
      <c r="B34" s="9" t="s">
        <v>333</v>
      </c>
      <c r="C34" s="187">
        <v>2450</v>
      </c>
      <c r="D34" s="41" t="s">
        <v>267</v>
      </c>
      <c r="E34" s="41" t="s">
        <v>222</v>
      </c>
      <c r="F34" s="25" t="s">
        <v>53</v>
      </c>
      <c r="G34" s="139" t="s">
        <v>201</v>
      </c>
      <c r="H34" s="26" t="s">
        <v>2</v>
      </c>
      <c r="I34" s="26" t="s">
        <v>202</v>
      </c>
      <c r="J34" s="152"/>
    </row>
    <row r="35" spans="2:11" ht="15.75" customHeight="1">
      <c r="B35" s="9" t="s">
        <v>334</v>
      </c>
      <c r="C35" s="187">
        <v>620</v>
      </c>
      <c r="D35" s="41" t="s">
        <v>279</v>
      </c>
      <c r="E35" s="41" t="s">
        <v>125</v>
      </c>
      <c r="F35" s="25" t="s">
        <v>53</v>
      </c>
      <c r="G35" s="25" t="s">
        <v>139</v>
      </c>
      <c r="H35" s="25" t="s">
        <v>2</v>
      </c>
      <c r="I35" s="26" t="s">
        <v>84</v>
      </c>
      <c r="J35" s="152"/>
    </row>
    <row r="36" spans="2:11">
      <c r="B36" s="9" t="s">
        <v>335</v>
      </c>
      <c r="C36" s="187">
        <v>3000</v>
      </c>
      <c r="D36" s="41" t="s">
        <v>279</v>
      </c>
      <c r="E36" s="41" t="s">
        <v>126</v>
      </c>
      <c r="F36" s="25" t="s">
        <v>53</v>
      </c>
      <c r="G36" s="25" t="s">
        <v>56</v>
      </c>
      <c r="H36" s="25" t="s">
        <v>1</v>
      </c>
      <c r="I36" s="26" t="s">
        <v>85</v>
      </c>
      <c r="J36" s="152"/>
    </row>
    <row r="37" spans="2:11">
      <c r="B37" s="9" t="s">
        <v>336</v>
      </c>
      <c r="C37" s="187">
        <v>1650</v>
      </c>
      <c r="D37" s="41" t="s">
        <v>280</v>
      </c>
      <c r="E37" s="41" t="s">
        <v>127</v>
      </c>
      <c r="F37" s="25" t="s">
        <v>53</v>
      </c>
      <c r="G37" s="25" t="s">
        <v>138</v>
      </c>
      <c r="H37" s="25" t="s">
        <v>2</v>
      </c>
      <c r="I37" s="26" t="s">
        <v>86</v>
      </c>
      <c r="J37" s="152"/>
    </row>
    <row r="38" spans="2:11">
      <c r="B38" s="9" t="s">
        <v>337</v>
      </c>
      <c r="C38" s="187">
        <v>5750</v>
      </c>
      <c r="D38" s="41" t="s">
        <v>270</v>
      </c>
      <c r="E38" s="41" t="s">
        <v>128</v>
      </c>
      <c r="F38" s="25" t="s">
        <v>53</v>
      </c>
      <c r="G38" s="25" t="s">
        <v>56</v>
      </c>
      <c r="H38" s="25" t="s">
        <v>1</v>
      </c>
      <c r="I38" s="26" t="s">
        <v>81</v>
      </c>
      <c r="J38" s="152"/>
    </row>
    <row r="39" spans="2:11">
      <c r="B39" s="9" t="s">
        <v>338</v>
      </c>
      <c r="C39" s="187">
        <v>3020</v>
      </c>
      <c r="D39" s="41" t="s">
        <v>281</v>
      </c>
      <c r="E39" s="41" t="s">
        <v>130</v>
      </c>
      <c r="F39" s="25" t="s">
        <v>53</v>
      </c>
      <c r="G39" s="25" t="s">
        <v>55</v>
      </c>
      <c r="H39" s="25" t="s">
        <v>2</v>
      </c>
      <c r="I39" s="26" t="s">
        <v>83</v>
      </c>
      <c r="J39" s="152"/>
    </row>
    <row r="40" spans="2:11">
      <c r="B40" s="9" t="s">
        <v>339</v>
      </c>
      <c r="C40" s="187">
        <v>1000</v>
      </c>
      <c r="D40" s="41" t="s">
        <v>281</v>
      </c>
      <c r="E40" s="41" t="s">
        <v>129</v>
      </c>
      <c r="F40" s="25" t="s">
        <v>53</v>
      </c>
      <c r="G40" s="25" t="s">
        <v>56</v>
      </c>
      <c r="H40" s="25" t="s">
        <v>1</v>
      </c>
      <c r="I40" s="26" t="s">
        <v>80</v>
      </c>
      <c r="J40" s="152"/>
    </row>
    <row r="41" spans="2:11">
      <c r="B41" s="9" t="s">
        <v>340</v>
      </c>
      <c r="C41" s="187">
        <v>2088</v>
      </c>
      <c r="D41" s="41" t="s">
        <v>266</v>
      </c>
      <c r="E41" s="40" t="s">
        <v>117</v>
      </c>
      <c r="F41" s="15" t="s">
        <v>53</v>
      </c>
      <c r="G41" s="16" t="s">
        <v>56</v>
      </c>
      <c r="H41" s="25" t="s">
        <v>1</v>
      </c>
      <c r="I41" s="26" t="s">
        <v>59</v>
      </c>
      <c r="J41" s="152"/>
    </row>
    <row r="42" spans="2:11">
      <c r="B42" s="9" t="s">
        <v>341</v>
      </c>
      <c r="C42" s="187">
        <v>4157.5</v>
      </c>
      <c r="D42" s="41" t="s">
        <v>282</v>
      </c>
      <c r="E42" s="40" t="s">
        <v>116</v>
      </c>
      <c r="F42" s="15" t="s">
        <v>53</v>
      </c>
      <c r="G42" s="16" t="s">
        <v>56</v>
      </c>
      <c r="H42" s="25" t="s">
        <v>1</v>
      </c>
      <c r="I42" s="26" t="s">
        <v>58</v>
      </c>
      <c r="J42" s="152"/>
      <c r="K42" s="193"/>
    </row>
    <row r="43" spans="2:11">
      <c r="B43" s="9" t="s">
        <v>342</v>
      </c>
      <c r="C43" s="187">
        <v>2800</v>
      </c>
      <c r="D43" s="41" t="s">
        <v>283</v>
      </c>
      <c r="E43" s="40" t="s">
        <v>114</v>
      </c>
      <c r="F43" s="15" t="s">
        <v>53</v>
      </c>
      <c r="G43" s="15" t="s">
        <v>136</v>
      </c>
      <c r="H43" s="25" t="s">
        <v>2</v>
      </c>
      <c r="I43" s="26" t="s">
        <v>79</v>
      </c>
      <c r="J43" s="152"/>
    </row>
    <row r="44" spans="2:11">
      <c r="B44" s="9" t="s">
        <v>343</v>
      </c>
      <c r="C44" s="187">
        <v>200</v>
      </c>
      <c r="D44" s="41" t="s">
        <v>284</v>
      </c>
      <c r="E44" s="40" t="s">
        <v>112</v>
      </c>
      <c r="F44" s="15" t="s">
        <v>53</v>
      </c>
      <c r="G44" s="15" t="s">
        <v>137</v>
      </c>
      <c r="H44" s="25" t="s">
        <v>2</v>
      </c>
      <c r="I44" s="26" t="s">
        <v>78</v>
      </c>
      <c r="J44" s="152"/>
    </row>
    <row r="45" spans="2:11">
      <c r="B45" s="9" t="s">
        <v>344</v>
      </c>
      <c r="C45" s="187">
        <v>1300</v>
      </c>
      <c r="D45" s="41" t="s">
        <v>284</v>
      </c>
      <c r="E45" s="39" t="s">
        <v>112</v>
      </c>
      <c r="F45" s="14" t="s">
        <v>53</v>
      </c>
      <c r="G45" s="30" t="s">
        <v>136</v>
      </c>
      <c r="H45" s="31" t="s">
        <v>2</v>
      </c>
      <c r="I45" s="26" t="s">
        <v>54</v>
      </c>
      <c r="J45" s="152"/>
    </row>
    <row r="46" spans="2:11">
      <c r="B46" s="150" t="s">
        <v>88</v>
      </c>
      <c r="C46" s="25"/>
      <c r="D46" s="25"/>
      <c r="I46" s="26"/>
      <c r="J46" s="152"/>
    </row>
    <row r="47" spans="2:11" ht="15.75" thickBot="1">
      <c r="B47" s="23" t="s">
        <v>203</v>
      </c>
      <c r="C47" s="26">
        <v>250</v>
      </c>
      <c r="D47" s="42" t="s">
        <v>276</v>
      </c>
      <c r="E47" s="42" t="s">
        <v>124</v>
      </c>
      <c r="F47" s="25" t="s">
        <v>53</v>
      </c>
      <c r="G47" s="26" t="s">
        <v>131</v>
      </c>
      <c r="H47" s="26" t="s">
        <v>2</v>
      </c>
      <c r="I47" s="26" t="s">
        <v>111</v>
      </c>
      <c r="J47" s="152">
        <v>0.86</v>
      </c>
    </row>
    <row r="48" spans="2:11">
      <c r="B48" s="38"/>
      <c r="C48" s="160"/>
      <c r="D48" s="17"/>
      <c r="E48" s="17"/>
      <c r="F48" s="17"/>
      <c r="G48" s="17"/>
      <c r="H48" s="17"/>
      <c r="I48" s="17"/>
      <c r="J48" s="17"/>
    </row>
    <row r="49" spans="2:11">
      <c r="B49" s="146"/>
      <c r="C49" s="161"/>
      <c r="D49" s="19"/>
      <c r="E49" s="19"/>
      <c r="F49" s="19" t="s">
        <v>318</v>
      </c>
      <c r="G49" s="19"/>
      <c r="H49" s="19"/>
      <c r="I49" s="19"/>
      <c r="J49" s="19"/>
    </row>
    <row r="50" spans="2:11">
      <c r="B50" s="146"/>
      <c r="C50" s="161"/>
      <c r="D50" s="19"/>
      <c r="E50" s="19"/>
      <c r="F50" s="19" t="s">
        <v>319</v>
      </c>
      <c r="G50" s="19"/>
      <c r="H50" s="19"/>
      <c r="I50" s="19"/>
      <c r="J50" s="19"/>
    </row>
    <row r="51" spans="2:11">
      <c r="B51" s="18" t="s">
        <v>60</v>
      </c>
      <c r="C51" s="161"/>
      <c r="D51" s="19"/>
      <c r="E51" s="19"/>
      <c r="F51" s="19" t="s">
        <v>320</v>
      </c>
      <c r="G51" s="19"/>
      <c r="H51" s="19"/>
      <c r="I51" s="19"/>
      <c r="J51" s="19"/>
    </row>
    <row r="52" spans="2:11">
      <c r="B52" s="19" t="s">
        <v>312</v>
      </c>
      <c r="C52" s="19"/>
      <c r="D52" s="19"/>
      <c r="E52" s="19"/>
      <c r="F52" s="19"/>
      <c r="G52" s="19"/>
      <c r="H52" s="19"/>
      <c r="I52" s="37"/>
      <c r="K52"/>
    </row>
    <row r="53" spans="2:11">
      <c r="B53" s="34" t="s">
        <v>313</v>
      </c>
      <c r="C53" s="19"/>
      <c r="D53" s="19"/>
      <c r="E53" s="19"/>
      <c r="F53" s="19" t="s">
        <v>349</v>
      </c>
      <c r="G53" s="19"/>
      <c r="H53" s="19"/>
      <c r="I53" s="37"/>
      <c r="K53"/>
    </row>
    <row r="54" spans="2:11">
      <c r="B54" s="21" t="s">
        <v>314</v>
      </c>
      <c r="C54" s="19"/>
      <c r="D54" s="20"/>
      <c r="E54" s="20"/>
      <c r="F54" s="20"/>
      <c r="G54" s="20"/>
      <c r="H54" s="20"/>
      <c r="I54" s="37"/>
      <c r="K54"/>
    </row>
    <row r="55" spans="2:11">
      <c r="C55" s="161"/>
      <c r="D55" s="19"/>
      <c r="E55" s="19"/>
      <c r="F55" s="20"/>
      <c r="G55" s="20"/>
      <c r="H55" s="20"/>
      <c r="I55" s="20"/>
      <c r="J55" s="20"/>
    </row>
    <row r="56" spans="2:11" ht="15.75" thickBot="1">
      <c r="B56" s="22"/>
      <c r="C56" s="162"/>
      <c r="D56" s="22"/>
      <c r="E56" s="22"/>
      <c r="F56" s="22"/>
      <c r="G56" s="22"/>
      <c r="H56" s="22"/>
      <c r="I56" s="22"/>
      <c r="J56" s="22"/>
    </row>
    <row r="57" spans="2:11" ht="15.75" thickBot="1">
      <c r="B57" s="23"/>
      <c r="C57" s="26"/>
      <c r="D57" s="23"/>
      <c r="E57" s="23"/>
      <c r="F57" s="23"/>
      <c r="G57" s="23"/>
      <c r="H57" s="23"/>
      <c r="I57" s="23"/>
      <c r="J57" s="23"/>
    </row>
    <row r="58" spans="2:11">
      <c r="B58" s="10"/>
      <c r="C58" s="159"/>
      <c r="D58" s="10"/>
      <c r="E58" s="10"/>
      <c r="F58" s="10"/>
      <c r="G58" s="10"/>
      <c r="H58" s="10"/>
      <c r="I58" s="10"/>
      <c r="J58" s="10"/>
    </row>
    <row r="59" spans="2:11" ht="15.75" thickBot="1">
      <c r="B59" s="22"/>
      <c r="C59" s="162"/>
      <c r="D59" s="22"/>
      <c r="E59" s="22"/>
      <c r="F59" s="22"/>
      <c r="G59" s="22"/>
      <c r="H59" s="22"/>
      <c r="I59" s="22"/>
      <c r="J59" s="22"/>
    </row>
    <row r="60" spans="2:11">
      <c r="B60" s="5"/>
      <c r="C60" s="140"/>
      <c r="D60" s="5"/>
      <c r="E60" s="5"/>
      <c r="F60" s="5"/>
      <c r="G60" s="5"/>
      <c r="I60" s="5"/>
      <c r="J60" s="5"/>
    </row>
    <row r="61" spans="2:11">
      <c r="H61"/>
    </row>
    <row r="62" spans="2:11">
      <c r="H62"/>
    </row>
  </sheetData>
  <mergeCells count="3">
    <mergeCell ref="B6:I6"/>
    <mergeCell ref="B7:I7"/>
    <mergeCell ref="B8:I8"/>
  </mergeCells>
  <hyperlinks>
    <hyperlink ref="B53" r:id="rId1"/>
  </hyperlinks>
  <printOptions horizontalCentered="1"/>
  <pageMargins left="0.31496062992125984" right="0.27559055118110237" top="0.78740157480314965" bottom="0.31496062992125984" header="0.27559055118110237" footer="0.31496062992125984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5"/>
  <sheetViews>
    <sheetView topLeftCell="A169" workbookViewId="0">
      <selection activeCell="A196" sqref="A196:XFD201"/>
    </sheetView>
  </sheetViews>
  <sheetFormatPr defaultColWidth="9.140625" defaultRowHeight="15"/>
  <cols>
    <col min="1" max="1" width="5.140625" customWidth="1"/>
    <col min="2" max="2" width="46.42578125" style="125" bestFit="1" customWidth="1"/>
    <col min="3" max="3" width="18.85546875" style="125" customWidth="1"/>
    <col min="4" max="4" width="22.28515625" style="125" customWidth="1"/>
    <col min="5" max="5" width="24.42578125" style="30" customWidth="1"/>
    <col min="6" max="6" width="26.7109375" style="125" customWidth="1"/>
    <col min="7" max="7" width="9.5703125" customWidth="1"/>
    <col min="10" max="10" width="16.28515625" customWidth="1"/>
    <col min="11" max="11" width="29.85546875" customWidth="1"/>
  </cols>
  <sheetData>
    <row r="2" spans="1:7">
      <c r="B2" s="1" t="s">
        <v>3</v>
      </c>
      <c r="D2" s="56"/>
      <c r="E2" s="56"/>
      <c r="F2" s="57"/>
      <c r="G2" s="2"/>
    </row>
    <row r="3" spans="1:7">
      <c r="B3" s="126"/>
      <c r="C3" s="58"/>
      <c r="D3" s="56"/>
      <c r="E3" s="56"/>
      <c r="F3" s="57"/>
    </row>
    <row r="4" spans="1:7">
      <c r="B4" s="1" t="s">
        <v>46</v>
      </c>
      <c r="C4" s="58"/>
      <c r="D4" s="8" t="s">
        <v>369</v>
      </c>
      <c r="E4" s="59"/>
      <c r="F4" s="58"/>
    </row>
    <row r="5" spans="1:7">
      <c r="B5" s="8"/>
      <c r="C5" s="8"/>
      <c r="D5" s="7"/>
      <c r="E5" s="7"/>
      <c r="F5" s="8"/>
      <c r="G5" s="4"/>
    </row>
    <row r="6" spans="1:7">
      <c r="B6" s="32" t="s">
        <v>370</v>
      </c>
      <c r="C6" s="60"/>
      <c r="E6" s="23"/>
      <c r="F6" s="9"/>
      <c r="G6" s="4"/>
    </row>
    <row r="7" spans="1:7">
      <c r="A7" s="6"/>
      <c r="B7" s="8"/>
      <c r="C7" s="8"/>
      <c r="D7" s="8"/>
      <c r="E7" s="61"/>
      <c r="F7" s="8"/>
      <c r="G7" s="5"/>
    </row>
    <row r="8" spans="1:7">
      <c r="A8" s="6"/>
      <c r="B8" s="8"/>
      <c r="C8" s="58"/>
      <c r="D8" s="7"/>
      <c r="E8" s="62"/>
      <c r="F8" s="8"/>
      <c r="G8" s="5"/>
    </row>
    <row r="9" spans="1:7">
      <c r="A9" s="6"/>
      <c r="B9" s="43" t="s">
        <v>4</v>
      </c>
      <c r="C9" s="44"/>
      <c r="D9" s="45"/>
      <c r="E9" s="61"/>
      <c r="F9" s="127"/>
      <c r="G9" s="5"/>
    </row>
    <row r="10" spans="1:7">
      <c r="A10" s="6"/>
      <c r="B10" s="46" t="s">
        <v>5</v>
      </c>
      <c r="C10" s="47"/>
      <c r="D10" s="48">
        <v>160307188796.69958</v>
      </c>
      <c r="E10" s="61"/>
      <c r="F10" s="8"/>
    </row>
    <row r="11" spans="1:7">
      <c r="A11" s="6"/>
      <c r="B11" s="49" t="s">
        <v>6</v>
      </c>
      <c r="C11" s="19"/>
      <c r="D11" s="50">
        <v>133422</v>
      </c>
      <c r="E11" s="61"/>
      <c r="F11" s="8"/>
      <c r="G11" s="5"/>
    </row>
    <row r="12" spans="1:7">
      <c r="A12" s="6"/>
      <c r="B12" s="49" t="s">
        <v>7</v>
      </c>
      <c r="C12" s="19"/>
      <c r="D12" s="48">
        <v>1201504.9152066344</v>
      </c>
      <c r="E12" s="61"/>
      <c r="F12" s="8"/>
      <c r="G12" s="130"/>
    </row>
    <row r="13" spans="1:7">
      <c r="A13" s="6"/>
      <c r="B13" s="49" t="s">
        <v>8</v>
      </c>
      <c r="C13" s="19"/>
      <c r="D13" s="51">
        <v>0.49150961244323504</v>
      </c>
      <c r="E13" s="61"/>
      <c r="F13" s="8"/>
      <c r="G13" s="130"/>
    </row>
    <row r="14" spans="1:7">
      <c r="A14" s="6"/>
      <c r="B14" s="49" t="s">
        <v>9</v>
      </c>
      <c r="C14" s="19"/>
      <c r="D14" s="51">
        <v>0.5824023991728452</v>
      </c>
      <c r="E14" s="61"/>
      <c r="F14" s="8"/>
      <c r="G14" s="130"/>
    </row>
    <row r="15" spans="1:7">
      <c r="A15" s="6"/>
      <c r="B15" s="49" t="s">
        <v>10</v>
      </c>
      <c r="C15" s="19"/>
      <c r="D15" s="52">
        <v>38.652409410673592</v>
      </c>
      <c r="E15" s="61"/>
      <c r="F15" s="8"/>
      <c r="G15" s="130"/>
    </row>
    <row r="16" spans="1:7">
      <c r="A16" s="6"/>
      <c r="B16" s="49" t="s">
        <v>11</v>
      </c>
      <c r="C16" s="19"/>
      <c r="D16" s="51">
        <v>3.267988026359811E-2</v>
      </c>
      <c r="E16" s="61"/>
      <c r="F16" s="8"/>
      <c r="G16" s="130"/>
    </row>
    <row r="17" spans="1:12">
      <c r="A17" s="6"/>
      <c r="B17" s="49" t="s">
        <v>285</v>
      </c>
      <c r="C17" s="19"/>
      <c r="D17" s="52">
        <v>257.22829153747421</v>
      </c>
      <c r="E17" s="61"/>
      <c r="F17" s="8"/>
      <c r="G17" s="130"/>
      <c r="K17" s="37"/>
    </row>
    <row r="18" spans="1:12">
      <c r="A18" s="6"/>
      <c r="B18" s="49" t="s">
        <v>286</v>
      </c>
      <c r="C18" s="19"/>
      <c r="D18" s="52">
        <v>45.182642899425247</v>
      </c>
      <c r="E18" s="61"/>
      <c r="F18" s="8"/>
      <c r="G18" s="130"/>
    </row>
    <row r="19" spans="1:12">
      <c r="A19" s="6"/>
      <c r="B19" s="49" t="s">
        <v>141</v>
      </c>
      <c r="C19" s="19"/>
      <c r="D19" s="51">
        <v>0</v>
      </c>
      <c r="E19" s="61"/>
      <c r="F19" s="177"/>
      <c r="G19" s="130"/>
    </row>
    <row r="20" spans="1:12">
      <c r="A20" s="6"/>
      <c r="B20" s="49" t="s">
        <v>142</v>
      </c>
      <c r="C20" s="19"/>
      <c r="D20" s="48">
        <v>165720483312.19601</v>
      </c>
      <c r="E20" s="61"/>
      <c r="F20" s="178"/>
      <c r="G20" s="130"/>
      <c r="L20" s="192"/>
    </row>
    <row r="21" spans="1:12">
      <c r="A21" s="6"/>
      <c r="B21" s="49" t="s">
        <v>143</v>
      </c>
      <c r="C21" s="19"/>
      <c r="D21" s="48">
        <v>148684809873.45999</v>
      </c>
      <c r="E21" s="61"/>
      <c r="F21" s="8"/>
      <c r="G21" s="130"/>
    </row>
    <row r="22" spans="1:12">
      <c r="A22" s="6"/>
      <c r="B22" s="49" t="s">
        <v>144</v>
      </c>
      <c r="C22" s="19"/>
      <c r="D22" s="51">
        <v>2.9630321556604392E-2</v>
      </c>
      <c r="E22" s="61"/>
      <c r="F22" s="8"/>
      <c r="G22" s="130"/>
      <c r="K22" s="191"/>
    </row>
    <row r="23" spans="1:12">
      <c r="A23" s="6"/>
      <c r="B23" s="49" t="s">
        <v>145</v>
      </c>
      <c r="C23" s="19"/>
      <c r="D23" s="51">
        <v>1.1145757488827166</v>
      </c>
      <c r="E23" s="61"/>
      <c r="F23" s="8"/>
      <c r="G23" s="130"/>
    </row>
    <row r="24" spans="1:12">
      <c r="A24" s="6"/>
      <c r="B24" s="53" t="s">
        <v>146</v>
      </c>
      <c r="C24" s="54"/>
      <c r="D24" s="55">
        <v>1.1018311801437164</v>
      </c>
      <c r="E24" s="63"/>
      <c r="F24" s="8"/>
      <c r="G24" s="130"/>
    </row>
    <row r="26" spans="1:12">
      <c r="K26" s="37"/>
    </row>
    <row r="27" spans="1:12">
      <c r="A27" s="6"/>
      <c r="B27" s="64" t="s">
        <v>12</v>
      </c>
      <c r="C27" s="65" t="s">
        <v>13</v>
      </c>
      <c r="D27" s="66" t="s">
        <v>14</v>
      </c>
      <c r="E27" s="67" t="s">
        <v>15</v>
      </c>
      <c r="F27" s="68" t="s">
        <v>16</v>
      </c>
      <c r="G27" s="130"/>
      <c r="K27" s="37"/>
    </row>
    <row r="28" spans="1:12">
      <c r="A28" s="6"/>
      <c r="B28" s="69" t="s">
        <v>303</v>
      </c>
      <c r="C28" s="70"/>
      <c r="D28" s="33"/>
      <c r="E28" s="71"/>
      <c r="F28" s="72"/>
      <c r="G28" s="130"/>
      <c r="K28" s="37"/>
    </row>
    <row r="29" spans="1:12">
      <c r="A29" s="6"/>
      <c r="B29" s="69" t="s">
        <v>287</v>
      </c>
      <c r="C29" s="73">
        <v>185</v>
      </c>
      <c r="D29" s="74">
        <v>1.3865779256794233E-3</v>
      </c>
      <c r="E29" s="48">
        <v>267479713.96999997</v>
      </c>
      <c r="F29" s="75">
        <v>1.668544723276358E-3</v>
      </c>
      <c r="G29" s="130"/>
      <c r="K29" s="37"/>
    </row>
    <row r="30" spans="1:12">
      <c r="A30" s="6"/>
      <c r="B30" s="69" t="s">
        <v>35</v>
      </c>
      <c r="C30" s="73">
        <v>10</v>
      </c>
      <c r="D30" s="74">
        <v>7.4950158144833687E-5</v>
      </c>
      <c r="E30" s="48">
        <v>12809450</v>
      </c>
      <c r="F30" s="75">
        <v>7.9905649248486612E-5</v>
      </c>
      <c r="G30" s="130"/>
      <c r="K30" s="37"/>
    </row>
    <row r="31" spans="1:12">
      <c r="A31" s="6"/>
      <c r="B31" s="69" t="s">
        <v>36</v>
      </c>
      <c r="C31" s="73">
        <v>0</v>
      </c>
      <c r="D31" s="74">
        <v>0</v>
      </c>
      <c r="E31" s="48">
        <v>0</v>
      </c>
      <c r="F31" s="75">
        <v>0</v>
      </c>
      <c r="G31" s="130"/>
      <c r="K31" s="37"/>
    </row>
    <row r="32" spans="1:12">
      <c r="A32" s="6"/>
      <c r="B32" s="69" t="s">
        <v>37</v>
      </c>
      <c r="C32" s="76">
        <v>0</v>
      </c>
      <c r="D32" s="77">
        <v>0</v>
      </c>
      <c r="E32" s="48">
        <v>0</v>
      </c>
      <c r="F32" s="75">
        <v>0</v>
      </c>
      <c r="G32" s="130"/>
      <c r="K32" s="37"/>
    </row>
    <row r="33" spans="1:11">
      <c r="A33" s="6"/>
      <c r="B33" s="78" t="s">
        <v>17</v>
      </c>
      <c r="C33" s="79">
        <v>195</v>
      </c>
      <c r="D33" s="80">
        <v>1.4615280838242569E-3</v>
      </c>
      <c r="E33" s="81">
        <v>280289163.96999997</v>
      </c>
      <c r="F33" s="138">
        <v>1.7484503725248444E-3</v>
      </c>
      <c r="G33" s="130"/>
      <c r="K33" s="37"/>
    </row>
    <row r="34" spans="1:11">
      <c r="A34" s="6"/>
      <c r="B34" s="8" t="s">
        <v>147</v>
      </c>
      <c r="C34" s="154"/>
      <c r="D34" s="155"/>
      <c r="E34" s="156"/>
      <c r="F34" s="157"/>
      <c r="G34" s="130"/>
      <c r="K34" s="37"/>
    </row>
    <row r="35" spans="1:11">
      <c r="A35" s="6"/>
      <c r="B35" s="19"/>
      <c r="C35" s="131"/>
      <c r="D35" s="75"/>
      <c r="E35" s="132"/>
      <c r="F35" s="106"/>
      <c r="G35" s="130"/>
      <c r="K35" s="37"/>
    </row>
    <row r="36" spans="1:11">
      <c r="A36" s="6"/>
      <c r="B36" s="133" t="s">
        <v>18</v>
      </c>
      <c r="C36" s="65" t="s">
        <v>13</v>
      </c>
      <c r="D36" s="66" t="s">
        <v>14</v>
      </c>
      <c r="E36" s="65" t="s">
        <v>15</v>
      </c>
      <c r="F36" s="134" t="s">
        <v>16</v>
      </c>
      <c r="G36" s="130"/>
      <c r="K36" s="37"/>
    </row>
    <row r="37" spans="1:11">
      <c r="A37" s="6"/>
      <c r="B37" s="69" t="s">
        <v>38</v>
      </c>
      <c r="C37" s="83">
        <v>182</v>
      </c>
      <c r="D37" s="75">
        <v>1.364092878235973E-3</v>
      </c>
      <c r="E37" s="48">
        <v>260658356.96999997</v>
      </c>
      <c r="F37" s="84">
        <v>1.6259929384736763E-3</v>
      </c>
      <c r="G37" s="130"/>
      <c r="K37" s="37"/>
    </row>
    <row r="38" spans="1:11">
      <c r="A38" s="6"/>
      <c r="B38" s="69" t="s">
        <v>39</v>
      </c>
      <c r="C38" s="83">
        <v>9</v>
      </c>
      <c r="D38" s="75">
        <v>6.7455142330350316E-5</v>
      </c>
      <c r="E38" s="48">
        <v>9769108</v>
      </c>
      <c r="F38" s="84">
        <v>6.0939924611797113E-5</v>
      </c>
      <c r="G38" s="130"/>
    </row>
    <row r="39" spans="1:11">
      <c r="A39" s="6"/>
      <c r="B39" s="69" t="s">
        <v>40</v>
      </c>
      <c r="C39" s="83">
        <v>0</v>
      </c>
      <c r="D39" s="75">
        <v>0</v>
      </c>
      <c r="E39" s="48">
        <v>0</v>
      </c>
      <c r="F39" s="84">
        <v>0</v>
      </c>
      <c r="G39" s="130"/>
    </row>
    <row r="40" spans="1:11">
      <c r="A40" s="6"/>
      <c r="B40" s="85" t="s">
        <v>41</v>
      </c>
      <c r="C40" s="86">
        <v>0</v>
      </c>
      <c r="D40" s="77">
        <v>0</v>
      </c>
      <c r="E40" s="87">
        <v>0</v>
      </c>
      <c r="F40" s="88">
        <v>0</v>
      </c>
      <c r="G40" s="130"/>
    </row>
    <row r="41" spans="1:11">
      <c r="A41" s="6"/>
      <c r="B41" s="69" t="s">
        <v>42</v>
      </c>
      <c r="C41" s="83">
        <v>3</v>
      </c>
      <c r="D41" s="75">
        <v>2.2485047443450104E-5</v>
      </c>
      <c r="E41" s="48">
        <v>6821357</v>
      </c>
      <c r="F41" s="84">
        <v>4.2551784802681527E-5</v>
      </c>
      <c r="G41" s="130"/>
    </row>
    <row r="42" spans="1:11">
      <c r="A42" s="6"/>
      <c r="B42" s="69" t="s">
        <v>43</v>
      </c>
      <c r="C42" s="83">
        <v>1</v>
      </c>
      <c r="D42" s="75">
        <v>7.4950158144833689E-6</v>
      </c>
      <c r="E42" s="48">
        <v>3040342</v>
      </c>
      <c r="F42" s="84">
        <v>1.8965724636689499E-5</v>
      </c>
      <c r="G42" s="130"/>
    </row>
    <row r="43" spans="1:11">
      <c r="A43" s="6"/>
      <c r="B43" s="69" t="s">
        <v>44</v>
      </c>
      <c r="C43" s="83">
        <v>0</v>
      </c>
      <c r="D43" s="75">
        <v>0</v>
      </c>
      <c r="E43" s="48">
        <v>0</v>
      </c>
      <c r="F43" s="84">
        <v>0</v>
      </c>
      <c r="G43" s="130"/>
    </row>
    <row r="44" spans="1:11">
      <c r="A44" s="6"/>
      <c r="B44" s="85" t="s">
        <v>45</v>
      </c>
      <c r="C44" s="86">
        <v>0</v>
      </c>
      <c r="D44" s="77">
        <v>0</v>
      </c>
      <c r="E44" s="87">
        <v>0</v>
      </c>
      <c r="F44" s="77">
        <v>0</v>
      </c>
    </row>
    <row r="45" spans="1:11">
      <c r="A45" s="6"/>
      <c r="B45" s="78" t="s">
        <v>17</v>
      </c>
      <c r="C45" s="79">
        <v>195</v>
      </c>
      <c r="D45" s="80">
        <v>1.4615280838242569E-3</v>
      </c>
      <c r="E45" s="81">
        <v>280289163.96999997</v>
      </c>
      <c r="F45" s="138">
        <v>1.7484503725248444E-3</v>
      </c>
      <c r="G45" s="130"/>
    </row>
    <row r="46" spans="1:11">
      <c r="A46" s="6"/>
      <c r="B46" s="8" t="s">
        <v>147</v>
      </c>
      <c r="C46" s="8"/>
      <c r="D46" s="61"/>
      <c r="E46" s="61"/>
      <c r="F46" s="8"/>
      <c r="G46" s="130"/>
    </row>
    <row r="48" spans="1:11">
      <c r="A48" s="6"/>
      <c r="B48" s="64" t="s">
        <v>19</v>
      </c>
      <c r="C48" s="65" t="s">
        <v>13</v>
      </c>
      <c r="D48" s="66" t="s">
        <v>14</v>
      </c>
      <c r="E48" s="65" t="s">
        <v>15</v>
      </c>
      <c r="F48" s="68" t="s">
        <v>16</v>
      </c>
    </row>
    <row r="49" spans="1:6">
      <c r="A49" s="6"/>
      <c r="B49" s="46" t="s">
        <v>155</v>
      </c>
      <c r="C49" s="83">
        <v>42240</v>
      </c>
      <c r="D49" s="75">
        <v>0.31658946800377746</v>
      </c>
      <c r="E49" s="48">
        <v>25337182797.549904</v>
      </c>
      <c r="F49" s="75">
        <v>0.15805393998694767</v>
      </c>
    </row>
    <row r="50" spans="1:6">
      <c r="A50" s="6"/>
      <c r="B50" s="49" t="s">
        <v>156</v>
      </c>
      <c r="C50" s="83">
        <v>9473</v>
      </c>
      <c r="D50" s="75">
        <v>7.1000284810600944E-2</v>
      </c>
      <c r="E50" s="48">
        <v>9711413830.3100128</v>
      </c>
      <c r="F50" s="75">
        <v>6.0580027029392518E-2</v>
      </c>
    </row>
    <row r="51" spans="1:6">
      <c r="A51" s="6"/>
      <c r="B51" s="49" t="s">
        <v>157</v>
      </c>
      <c r="C51" s="83">
        <v>8993</v>
      </c>
      <c r="D51" s="75">
        <v>6.7402677219648932E-2</v>
      </c>
      <c r="E51" s="48">
        <v>10230038153.470013</v>
      </c>
      <c r="F51" s="75">
        <v>6.3815217709566663E-2</v>
      </c>
    </row>
    <row r="52" spans="1:6">
      <c r="A52" s="6"/>
      <c r="B52" s="49" t="s">
        <v>158</v>
      </c>
      <c r="C52" s="83">
        <v>9394</v>
      </c>
      <c r="D52" s="75">
        <v>7.0408178561256765E-2</v>
      </c>
      <c r="E52" s="48">
        <v>11611144878.88999</v>
      </c>
      <c r="F52" s="75">
        <v>7.2430593824554759E-2</v>
      </c>
    </row>
    <row r="53" spans="1:6">
      <c r="A53" s="6"/>
      <c r="B53" s="49" t="s">
        <v>159</v>
      </c>
      <c r="C53" s="83">
        <v>10427</v>
      </c>
      <c r="D53" s="75">
        <v>7.8150529897618087E-2</v>
      </c>
      <c r="E53" s="48">
        <v>14328762124.589975</v>
      </c>
      <c r="F53" s="75">
        <v>8.9383153881898422E-2</v>
      </c>
    </row>
    <row r="54" spans="1:6">
      <c r="A54" s="6"/>
      <c r="B54" s="49" t="s">
        <v>160</v>
      </c>
      <c r="C54" s="83">
        <v>11846</v>
      </c>
      <c r="D54" s="75">
        <v>8.8785957338369983E-2</v>
      </c>
      <c r="E54" s="48">
        <v>17855381822.740005</v>
      </c>
      <c r="F54" s="75">
        <v>0.11138229019401014</v>
      </c>
    </row>
    <row r="55" spans="1:6">
      <c r="A55" s="6"/>
      <c r="B55" s="49" t="s">
        <v>161</v>
      </c>
      <c r="C55" s="83">
        <v>13319</v>
      </c>
      <c r="D55" s="75">
        <v>9.9826115633103979E-2</v>
      </c>
      <c r="E55" s="48">
        <v>21764406635.940025</v>
      </c>
      <c r="F55" s="75">
        <v>0.13576687857424435</v>
      </c>
    </row>
    <row r="56" spans="1:6">
      <c r="A56" s="6"/>
      <c r="B56" s="49" t="s">
        <v>162</v>
      </c>
      <c r="C56" s="83">
        <v>13688</v>
      </c>
      <c r="D56" s="75">
        <v>0.10259177646864835</v>
      </c>
      <c r="E56" s="48">
        <v>23507588615.120003</v>
      </c>
      <c r="F56" s="75">
        <v>0.1466408886062627</v>
      </c>
    </row>
    <row r="57" spans="1:6">
      <c r="A57" s="6"/>
      <c r="B57" s="49" t="s">
        <v>163</v>
      </c>
      <c r="C57" s="83">
        <v>9475</v>
      </c>
      <c r="D57" s="75">
        <v>7.1015274842229914E-2</v>
      </c>
      <c r="E57" s="48">
        <v>17433516595.830006</v>
      </c>
      <c r="F57" s="75">
        <v>0.10875068502348341</v>
      </c>
    </row>
    <row r="58" spans="1:6">
      <c r="A58" s="6"/>
      <c r="B58" s="49" t="s">
        <v>164</v>
      </c>
      <c r="C58" s="83">
        <v>2950</v>
      </c>
      <c r="D58" s="75">
        <v>2.2110296652725937E-2</v>
      </c>
      <c r="E58" s="48">
        <v>5383065168.1699991</v>
      </c>
      <c r="F58" s="75">
        <v>3.3579686653957552E-2</v>
      </c>
    </row>
    <row r="59" spans="1:6">
      <c r="A59" s="6"/>
      <c r="B59" s="49" t="s">
        <v>165</v>
      </c>
      <c r="C59" s="83">
        <v>979</v>
      </c>
      <c r="D59" s="75">
        <v>7.3376204823792177E-3</v>
      </c>
      <c r="E59" s="48">
        <v>1836686613.73</v>
      </c>
      <c r="F59" s="75">
        <v>1.1457294133323418E-2</v>
      </c>
    </row>
    <row r="60" spans="1:6">
      <c r="A60" s="6"/>
      <c r="B60" s="49" t="s">
        <v>166</v>
      </c>
      <c r="C60" s="83">
        <v>362</v>
      </c>
      <c r="D60" s="75">
        <v>2.7131957248429793E-3</v>
      </c>
      <c r="E60" s="48">
        <v>734120269.61000013</v>
      </c>
      <c r="F60" s="75">
        <v>4.5794594435874265E-3</v>
      </c>
    </row>
    <row r="61" spans="1:6">
      <c r="A61" s="6"/>
      <c r="B61" s="49" t="s">
        <v>167</v>
      </c>
      <c r="C61" s="83">
        <v>162</v>
      </c>
      <c r="D61" s="75">
        <v>1.2141925619463057E-3</v>
      </c>
      <c r="E61" s="48">
        <v>345369708.88999999</v>
      </c>
      <c r="F61" s="75">
        <v>2.1544243366901938E-3</v>
      </c>
    </row>
    <row r="62" spans="1:6">
      <c r="A62" s="6"/>
      <c r="B62" s="49" t="s">
        <v>148</v>
      </c>
      <c r="C62" s="76">
        <v>114</v>
      </c>
      <c r="D62" s="77">
        <v>8.5443180285110396E-4</v>
      </c>
      <c r="E62" s="87">
        <v>228511581.85999998</v>
      </c>
      <c r="F62" s="88">
        <v>1.4254606020806478E-3</v>
      </c>
    </row>
    <row r="63" spans="1:6">
      <c r="A63" s="6"/>
      <c r="B63" s="89" t="s">
        <v>17</v>
      </c>
      <c r="C63" s="90">
        <v>133422</v>
      </c>
      <c r="D63" s="91">
        <v>0.99999999999999989</v>
      </c>
      <c r="E63" s="92">
        <v>160307188796.69995</v>
      </c>
      <c r="F63" s="93">
        <v>0.99999999999999967</v>
      </c>
    </row>
    <row r="64" spans="1:6">
      <c r="A64" s="6"/>
      <c r="B64" s="8"/>
      <c r="C64" s="8"/>
      <c r="D64" s="61"/>
      <c r="E64" s="61"/>
      <c r="F64" s="8"/>
    </row>
    <row r="65" spans="1:6">
      <c r="A65" s="6"/>
      <c r="B65" s="8"/>
      <c r="C65" s="7"/>
      <c r="D65" s="8"/>
      <c r="E65" s="94"/>
      <c r="F65" s="61"/>
    </row>
    <row r="66" spans="1:6">
      <c r="A66" s="6"/>
      <c r="B66" s="64" t="s">
        <v>20</v>
      </c>
      <c r="C66" s="65" t="s">
        <v>13</v>
      </c>
      <c r="D66" s="66" t="s">
        <v>14</v>
      </c>
      <c r="E66" s="65" t="s">
        <v>15</v>
      </c>
      <c r="F66" s="66" t="s">
        <v>16</v>
      </c>
    </row>
    <row r="67" spans="1:6">
      <c r="A67" s="6"/>
      <c r="B67" s="46" t="s">
        <v>155</v>
      </c>
      <c r="C67" s="83">
        <v>23973</v>
      </c>
      <c r="D67" s="75">
        <v>0.1796780141206098</v>
      </c>
      <c r="E67" s="48">
        <v>11485262669.029985</v>
      </c>
      <c r="F67" s="75">
        <v>7.1645337649801133E-2</v>
      </c>
    </row>
    <row r="68" spans="1:6">
      <c r="A68" s="6"/>
      <c r="B68" s="49" t="s">
        <v>156</v>
      </c>
      <c r="C68" s="83">
        <v>7054</v>
      </c>
      <c r="D68" s="75">
        <v>5.2869841555365685E-2</v>
      </c>
      <c r="E68" s="48">
        <v>5304476794.8300009</v>
      </c>
      <c r="F68" s="75">
        <v>3.30894505395955E-2</v>
      </c>
    </row>
    <row r="69" spans="1:6">
      <c r="A69" s="6"/>
      <c r="B69" s="49" t="s">
        <v>157</v>
      </c>
      <c r="C69" s="83">
        <v>7716</v>
      </c>
      <c r="D69" s="75">
        <v>5.7831542024553671E-2</v>
      </c>
      <c r="E69" s="48">
        <v>6805299856.4699955</v>
      </c>
      <c r="F69" s="75">
        <v>4.2451619965093466E-2</v>
      </c>
    </row>
    <row r="70" spans="1:6">
      <c r="A70" s="6"/>
      <c r="B70" s="49" t="s">
        <v>158</v>
      </c>
      <c r="C70" s="83">
        <v>7365</v>
      </c>
      <c r="D70" s="75">
        <v>5.5200791473670012E-2</v>
      </c>
      <c r="E70" s="48">
        <v>7584959729.380002</v>
      </c>
      <c r="F70" s="75">
        <v>4.7315156521141266E-2</v>
      </c>
    </row>
    <row r="71" spans="1:6">
      <c r="A71" s="6"/>
      <c r="B71" s="49" t="s">
        <v>159</v>
      </c>
      <c r="C71" s="83">
        <v>8851</v>
      </c>
      <c r="D71" s="75">
        <v>6.633838497399229E-2</v>
      </c>
      <c r="E71" s="48">
        <v>9772074136.6199951</v>
      </c>
      <c r="F71" s="75">
        <v>6.095842744153443E-2</v>
      </c>
    </row>
    <row r="72" spans="1:6">
      <c r="A72" s="6"/>
      <c r="B72" s="49" t="s">
        <v>160</v>
      </c>
      <c r="C72" s="83">
        <v>9140</v>
      </c>
      <c r="D72" s="75">
        <v>6.8504444544377985E-2</v>
      </c>
      <c r="E72" s="48">
        <v>11328193659.260012</v>
      </c>
      <c r="F72" s="75">
        <v>7.0665537486446217E-2</v>
      </c>
    </row>
    <row r="73" spans="1:6">
      <c r="A73" s="6"/>
      <c r="B73" s="49" t="s">
        <v>161</v>
      </c>
      <c r="C73" s="83">
        <v>14119</v>
      </c>
      <c r="D73" s="75">
        <v>0.10582212828469068</v>
      </c>
      <c r="E73" s="48">
        <v>19639594289.83004</v>
      </c>
      <c r="F73" s="75">
        <v>0.12251224937102968</v>
      </c>
    </row>
    <row r="74" spans="1:6">
      <c r="A74" s="6"/>
      <c r="B74" s="49" t="s">
        <v>162</v>
      </c>
      <c r="C74" s="83">
        <v>10192</v>
      </c>
      <c r="D74" s="75">
        <v>7.6389201181214492E-2</v>
      </c>
      <c r="E74" s="48">
        <v>14988284847.540018</v>
      </c>
      <c r="F74" s="75">
        <v>9.349727208146616E-2</v>
      </c>
    </row>
    <row r="75" spans="1:6">
      <c r="A75" s="6"/>
      <c r="B75" s="49" t="s">
        <v>163</v>
      </c>
      <c r="C75" s="83">
        <v>27824</v>
      </c>
      <c r="D75" s="75">
        <v>0.20854132002218526</v>
      </c>
      <c r="E75" s="48">
        <v>46498222637.369919</v>
      </c>
      <c r="F75" s="75">
        <v>0.29005700234902454</v>
      </c>
    </row>
    <row r="76" spans="1:6">
      <c r="A76" s="6"/>
      <c r="B76" s="49" t="s">
        <v>164</v>
      </c>
      <c r="C76" s="83">
        <v>17188</v>
      </c>
      <c r="D76" s="75">
        <v>0.12882433181934014</v>
      </c>
      <c r="E76" s="48">
        <v>26900820176.369984</v>
      </c>
      <c r="F76" s="75">
        <v>0.16780794659486761</v>
      </c>
    </row>
    <row r="77" spans="1:6">
      <c r="A77" s="6"/>
      <c r="B77" s="49" t="s">
        <v>165</v>
      </c>
      <c r="C77" s="83">
        <v>0</v>
      </c>
      <c r="D77" s="75">
        <v>0</v>
      </c>
      <c r="E77" s="48">
        <v>0</v>
      </c>
      <c r="F77" s="75">
        <v>0</v>
      </c>
    </row>
    <row r="78" spans="1:6">
      <c r="A78" s="6"/>
      <c r="B78" s="49" t="s">
        <v>166</v>
      </c>
      <c r="C78" s="83">
        <v>0</v>
      </c>
      <c r="D78" s="75">
        <v>0</v>
      </c>
      <c r="E78" s="48">
        <v>0</v>
      </c>
      <c r="F78" s="75">
        <v>0</v>
      </c>
    </row>
    <row r="79" spans="1:6">
      <c r="A79" s="6"/>
      <c r="B79" s="49" t="s">
        <v>167</v>
      </c>
      <c r="C79" s="83">
        <v>0</v>
      </c>
      <c r="D79" s="75">
        <v>0</v>
      </c>
      <c r="E79" s="48">
        <v>0</v>
      </c>
      <c r="F79" s="75">
        <v>0</v>
      </c>
    </row>
    <row r="80" spans="1:6">
      <c r="A80" s="6"/>
      <c r="B80" s="49" t="s">
        <v>148</v>
      </c>
      <c r="C80" s="76">
        <v>0</v>
      </c>
      <c r="D80" s="77">
        <v>0</v>
      </c>
      <c r="E80" s="87">
        <v>0</v>
      </c>
      <c r="F80" s="77">
        <v>0</v>
      </c>
    </row>
    <row r="81" spans="1:6">
      <c r="A81" s="6"/>
      <c r="B81" s="89" t="s">
        <v>17</v>
      </c>
      <c r="C81" s="79">
        <v>133422</v>
      </c>
      <c r="D81" s="91">
        <v>1</v>
      </c>
      <c r="E81" s="92">
        <v>160307188796.69995</v>
      </c>
      <c r="F81" s="93">
        <v>1</v>
      </c>
    </row>
    <row r="82" spans="1:6">
      <c r="A82" s="6"/>
    </row>
    <row r="83" spans="1:6">
      <c r="A83" s="6"/>
    </row>
    <row r="84" spans="1:6">
      <c r="A84" s="6"/>
      <c r="B84" s="64" t="s">
        <v>21</v>
      </c>
      <c r="C84" s="65" t="s">
        <v>13</v>
      </c>
      <c r="D84" s="66" t="s">
        <v>14</v>
      </c>
      <c r="E84" s="65" t="s">
        <v>15</v>
      </c>
      <c r="F84" s="68" t="s">
        <v>16</v>
      </c>
    </row>
    <row r="85" spans="1:6">
      <c r="A85" s="6"/>
      <c r="B85" s="95" t="s">
        <v>168</v>
      </c>
      <c r="C85" s="96">
        <v>9558</v>
      </c>
      <c r="D85" s="74">
        <v>7.1637361154832033E-2</v>
      </c>
      <c r="E85" s="48">
        <v>15955566539.579987</v>
      </c>
      <c r="F85" s="72">
        <v>9.9531197941563815E-2</v>
      </c>
    </row>
    <row r="86" spans="1:6">
      <c r="A86" s="6"/>
      <c r="B86" s="69" t="s">
        <v>169</v>
      </c>
      <c r="C86" s="73">
        <v>406</v>
      </c>
      <c r="D86" s="74">
        <v>3.0429764206802478E-3</v>
      </c>
      <c r="E86" s="48">
        <v>505887004.6699999</v>
      </c>
      <c r="F86" s="75">
        <v>3.1557349889752037E-3</v>
      </c>
    </row>
    <row r="87" spans="1:6">
      <c r="A87" s="6"/>
      <c r="B87" s="69" t="s">
        <v>170</v>
      </c>
      <c r="C87" s="73">
        <v>7530</v>
      </c>
      <c r="D87" s="74">
        <v>5.6437469083059764E-2</v>
      </c>
      <c r="E87" s="48">
        <v>8491970060.8200006</v>
      </c>
      <c r="F87" s="75">
        <v>5.2973108221549783E-2</v>
      </c>
    </row>
    <row r="88" spans="1:6">
      <c r="A88" s="6"/>
      <c r="B88" s="69" t="s">
        <v>171</v>
      </c>
      <c r="C88" s="73">
        <v>3720</v>
      </c>
      <c r="D88" s="74">
        <v>2.7881458829878129E-2</v>
      </c>
      <c r="E88" s="48">
        <v>3719707341.1699972</v>
      </c>
      <c r="F88" s="75">
        <v>2.3203621553661537E-2</v>
      </c>
    </row>
    <row r="89" spans="1:6">
      <c r="A89" s="6"/>
      <c r="B89" s="69" t="s">
        <v>172</v>
      </c>
      <c r="C89" s="73">
        <v>14295</v>
      </c>
      <c r="D89" s="74">
        <v>0.10714125106803975</v>
      </c>
      <c r="E89" s="48">
        <v>11503345948.359997</v>
      </c>
      <c r="F89" s="75">
        <v>7.1758141569985542E-2</v>
      </c>
    </row>
    <row r="90" spans="1:6">
      <c r="A90" s="6"/>
      <c r="B90" s="69" t="s">
        <v>173</v>
      </c>
      <c r="C90" s="73">
        <v>2594</v>
      </c>
      <c r="D90" s="74">
        <v>1.9442071022769857E-2</v>
      </c>
      <c r="E90" s="48">
        <v>3738857848.8200006</v>
      </c>
      <c r="F90" s="75">
        <v>2.3323082869113148E-2</v>
      </c>
    </row>
    <row r="91" spans="1:6">
      <c r="A91" s="6"/>
      <c r="B91" s="69" t="s">
        <v>174</v>
      </c>
      <c r="C91" s="73">
        <v>7704</v>
      </c>
      <c r="D91" s="74">
        <v>5.7741601834779874E-2</v>
      </c>
      <c r="E91" s="48">
        <v>8552232704.0399942</v>
      </c>
      <c r="F91" s="75">
        <v>5.3349028002018378E-2</v>
      </c>
    </row>
    <row r="92" spans="1:6">
      <c r="A92" s="6"/>
      <c r="B92" s="69" t="s">
        <v>175</v>
      </c>
      <c r="C92" s="73">
        <v>7848</v>
      </c>
      <c r="D92" s="74">
        <v>5.8820884112065479E-2</v>
      </c>
      <c r="E92" s="48">
        <v>7022365615.220006</v>
      </c>
      <c r="F92" s="75">
        <v>4.3805681254417743E-2</v>
      </c>
    </row>
    <row r="93" spans="1:6">
      <c r="A93" s="6"/>
      <c r="B93" s="69" t="s">
        <v>176</v>
      </c>
      <c r="C93" s="73">
        <v>8733</v>
      </c>
      <c r="D93" s="74">
        <v>6.5453973107883257E-2</v>
      </c>
      <c r="E93" s="48">
        <v>8878337889.1800079</v>
      </c>
      <c r="F93" s="75">
        <v>5.5383279788153668E-2</v>
      </c>
    </row>
    <row r="94" spans="1:6">
      <c r="A94" s="6"/>
      <c r="B94" s="69" t="s">
        <v>177</v>
      </c>
      <c r="C94" s="73">
        <v>3763</v>
      </c>
      <c r="D94" s="74">
        <v>2.8203744509900916E-2</v>
      </c>
      <c r="E94" s="48">
        <v>3686736602.5499954</v>
      </c>
      <c r="F94" s="75">
        <v>2.2997949313586175E-2</v>
      </c>
    </row>
    <row r="95" spans="1:6">
      <c r="A95" s="6"/>
      <c r="B95" s="69" t="s">
        <v>178</v>
      </c>
      <c r="C95" s="73">
        <v>11518</v>
      </c>
      <c r="D95" s="74">
        <v>8.6327592151219434E-2</v>
      </c>
      <c r="E95" s="48">
        <v>17234884232.609993</v>
      </c>
      <c r="F95" s="75">
        <v>0.10751161168740291</v>
      </c>
    </row>
    <row r="96" spans="1:6">
      <c r="A96" s="6"/>
      <c r="B96" s="69" t="s">
        <v>179</v>
      </c>
      <c r="C96" s="73">
        <v>17990</v>
      </c>
      <c r="D96" s="74">
        <v>0.1348353345025558</v>
      </c>
      <c r="E96" s="48">
        <v>26054574414.409996</v>
      </c>
      <c r="F96" s="75">
        <v>0.16252904570269866</v>
      </c>
    </row>
    <row r="97" spans="1:6">
      <c r="A97" s="6"/>
      <c r="B97" s="69" t="s">
        <v>180</v>
      </c>
      <c r="C97" s="73">
        <v>188</v>
      </c>
      <c r="D97" s="74">
        <v>1.4090629731228733E-3</v>
      </c>
      <c r="E97" s="48">
        <v>233092303.60999992</v>
      </c>
      <c r="F97" s="75">
        <v>1.4540352516917087E-3</v>
      </c>
    </row>
    <row r="98" spans="1:6">
      <c r="A98" s="6"/>
      <c r="B98" s="69" t="s">
        <v>181</v>
      </c>
      <c r="C98" s="73">
        <v>34</v>
      </c>
      <c r="D98" s="74">
        <v>2.5483053769243452E-4</v>
      </c>
      <c r="E98" s="48">
        <v>46676938.890000001</v>
      </c>
      <c r="F98" s="75">
        <v>2.9117183852057465E-4</v>
      </c>
    </row>
    <row r="99" spans="1:6">
      <c r="A99" s="6"/>
      <c r="B99" s="69" t="s">
        <v>182</v>
      </c>
      <c r="C99" s="73">
        <v>12342</v>
      </c>
      <c r="D99" s="74">
        <v>9.250348518235374E-2</v>
      </c>
      <c r="E99" s="48">
        <v>16581233497.779997</v>
      </c>
      <c r="F99" s="75">
        <v>0.10343412308731928</v>
      </c>
    </row>
    <row r="100" spans="1:6">
      <c r="A100" s="6"/>
      <c r="B100" s="69" t="s">
        <v>183</v>
      </c>
      <c r="C100" s="73">
        <v>5647</v>
      </c>
      <c r="D100" s="74">
        <v>4.2324354304387579E-2</v>
      </c>
      <c r="E100" s="48">
        <v>5391002609.1500044</v>
      </c>
      <c r="F100" s="75">
        <v>3.362920059677936E-2</v>
      </c>
    </row>
    <row r="101" spans="1:6">
      <c r="A101" s="6"/>
      <c r="B101" s="69" t="s">
        <v>184</v>
      </c>
      <c r="C101" s="73">
        <v>8052</v>
      </c>
      <c r="D101" s="74">
        <v>6.0349867338220085E-2</v>
      </c>
      <c r="E101" s="48">
        <v>9086779410.2800064</v>
      </c>
      <c r="F101" s="75">
        <v>5.6683542880935751E-2</v>
      </c>
    </row>
    <row r="102" spans="1:6">
      <c r="A102" s="6"/>
      <c r="B102" s="69" t="s">
        <v>185</v>
      </c>
      <c r="C102" s="73">
        <v>1691</v>
      </c>
      <c r="D102" s="74">
        <v>1.2674071742291376E-2</v>
      </c>
      <c r="E102" s="48">
        <v>2007581939.970001</v>
      </c>
      <c r="F102" s="75">
        <v>1.2523343182793861E-2</v>
      </c>
    </row>
    <row r="103" spans="1:6">
      <c r="A103" s="6"/>
      <c r="B103" s="49" t="s">
        <v>186</v>
      </c>
      <c r="C103" s="73">
        <v>5456</v>
      </c>
      <c r="D103" s="74">
        <v>4.0892806283821262E-2</v>
      </c>
      <c r="E103" s="48">
        <v>6265598258.4300013</v>
      </c>
      <c r="F103" s="75">
        <v>3.9084948750339403E-2</v>
      </c>
    </row>
    <row r="104" spans="1:6">
      <c r="A104" s="6"/>
      <c r="B104" s="53" t="s">
        <v>187</v>
      </c>
      <c r="C104" s="86">
        <v>4353</v>
      </c>
      <c r="D104" s="77">
        <v>3.2625803840446103E-2</v>
      </c>
      <c r="E104" s="87">
        <v>5350757637.1600056</v>
      </c>
      <c r="F104" s="88">
        <v>3.3378151518493562E-2</v>
      </c>
    </row>
    <row r="105" spans="1:6">
      <c r="A105" s="6"/>
      <c r="B105" s="97" t="s">
        <v>17</v>
      </c>
      <c r="C105" s="79">
        <v>133422</v>
      </c>
      <c r="D105" s="91">
        <v>1</v>
      </c>
      <c r="E105" s="92">
        <v>160307188796.69998</v>
      </c>
      <c r="F105" s="93">
        <v>1.0000000000000002</v>
      </c>
    </row>
    <row r="106" spans="1:6">
      <c r="A106" s="6"/>
      <c r="B106" s="98"/>
      <c r="C106" s="8"/>
      <c r="D106" s="99"/>
      <c r="E106" s="100"/>
      <c r="F106" s="8"/>
    </row>
    <row r="107" spans="1:6">
      <c r="A107" s="6"/>
      <c r="B107" s="101"/>
      <c r="C107" s="7"/>
      <c r="D107" s="102"/>
      <c r="E107" s="103"/>
      <c r="F107" s="8"/>
    </row>
    <row r="108" spans="1:6">
      <c r="A108" s="6"/>
      <c r="B108" s="105" t="s">
        <v>22</v>
      </c>
      <c r="C108" s="65" t="s">
        <v>13</v>
      </c>
      <c r="D108" s="66" t="s">
        <v>14</v>
      </c>
      <c r="E108" s="65" t="s">
        <v>15</v>
      </c>
      <c r="F108" s="82" t="s">
        <v>16</v>
      </c>
    </row>
    <row r="109" spans="1:6">
      <c r="A109" s="6"/>
      <c r="B109" s="46" t="s">
        <v>23</v>
      </c>
      <c r="C109" s="73">
        <v>87321</v>
      </c>
      <c r="D109" s="72">
        <v>0.65447227593650226</v>
      </c>
      <c r="E109" s="48">
        <v>106485065462.31993</v>
      </c>
      <c r="F109" s="104">
        <v>0.66425633349084046</v>
      </c>
    </row>
    <row r="110" spans="1:6">
      <c r="A110" s="6"/>
      <c r="B110" s="49" t="s">
        <v>149</v>
      </c>
      <c r="C110" s="73">
        <v>46101</v>
      </c>
      <c r="D110" s="75">
        <v>0.3455277240634978</v>
      </c>
      <c r="E110" s="48">
        <v>53822123334.380127</v>
      </c>
      <c r="F110" s="84">
        <v>0.33574366650915943</v>
      </c>
    </row>
    <row r="111" spans="1:6">
      <c r="A111" s="6"/>
      <c r="B111" s="49" t="s">
        <v>288</v>
      </c>
      <c r="C111" s="107"/>
      <c r="D111" s="77"/>
      <c r="E111" s="87"/>
      <c r="F111" s="88"/>
    </row>
    <row r="112" spans="1:6">
      <c r="A112" s="6"/>
      <c r="B112" s="89" t="s">
        <v>17</v>
      </c>
      <c r="C112" s="79">
        <v>133422</v>
      </c>
      <c r="D112" s="91">
        <v>1</v>
      </c>
      <c r="E112" s="92">
        <v>160307188796.70007</v>
      </c>
      <c r="F112" s="93">
        <v>0.99999999999999989</v>
      </c>
    </row>
    <row r="113" spans="1:6">
      <c r="A113" s="6"/>
      <c r="B113" s="128"/>
      <c r="C113" s="128"/>
      <c r="D113" s="128"/>
      <c r="E113" s="129"/>
      <c r="F113" s="8"/>
    </row>
    <row r="114" spans="1:6">
      <c r="B114" s="8"/>
      <c r="C114" s="8"/>
      <c r="D114" s="8"/>
      <c r="E114" s="61"/>
      <c r="F114" s="8"/>
    </row>
    <row r="115" spans="1:6">
      <c r="A115" s="6"/>
      <c r="B115" s="64" t="s">
        <v>24</v>
      </c>
      <c r="C115" s="65" t="s">
        <v>13</v>
      </c>
      <c r="D115" s="108" t="s">
        <v>14</v>
      </c>
      <c r="E115" s="109" t="s">
        <v>15</v>
      </c>
      <c r="F115" s="68" t="s">
        <v>16</v>
      </c>
    </row>
    <row r="116" spans="1:6">
      <c r="A116" s="6"/>
      <c r="B116" s="49" t="s">
        <v>223</v>
      </c>
      <c r="C116" s="110">
        <v>16230</v>
      </c>
      <c r="D116" s="33">
        <v>0.12164410666906507</v>
      </c>
      <c r="E116" s="48">
        <v>24544643598.689999</v>
      </c>
      <c r="F116" s="104">
        <v>0.15311006189383849</v>
      </c>
    </row>
    <row r="117" spans="1:6">
      <c r="A117" s="6"/>
      <c r="B117" s="49" t="s">
        <v>224</v>
      </c>
      <c r="C117" s="73">
        <v>10346</v>
      </c>
      <c r="D117" s="74">
        <v>7.7543433616644925E-2</v>
      </c>
      <c r="E117" s="48">
        <v>14402214965.229986</v>
      </c>
      <c r="F117" s="84">
        <v>8.9841354422943123E-2</v>
      </c>
    </row>
    <row r="118" spans="1:6">
      <c r="A118" s="6"/>
      <c r="B118" s="49" t="s">
        <v>225</v>
      </c>
      <c r="C118" s="73">
        <v>12817</v>
      </c>
      <c r="D118" s="74">
        <v>9.6063617694233341E-2</v>
      </c>
      <c r="E118" s="48">
        <v>18491826472.040001</v>
      </c>
      <c r="F118" s="84">
        <v>0.11535244682938797</v>
      </c>
    </row>
    <row r="119" spans="1:6">
      <c r="A119" s="6"/>
      <c r="B119" s="49" t="s">
        <v>226</v>
      </c>
      <c r="C119" s="73">
        <v>13165</v>
      </c>
      <c r="D119" s="74">
        <v>9.8671883197673546E-2</v>
      </c>
      <c r="E119" s="48">
        <v>18267836490.340015</v>
      </c>
      <c r="F119" s="84">
        <v>0.11395519207505474</v>
      </c>
    </row>
    <row r="120" spans="1:6">
      <c r="A120" s="6"/>
      <c r="B120" s="49" t="s">
        <v>227</v>
      </c>
      <c r="C120" s="73">
        <v>12778</v>
      </c>
      <c r="D120" s="74">
        <v>9.5771312077468487E-2</v>
      </c>
      <c r="E120" s="48">
        <v>16704763336.060041</v>
      </c>
      <c r="F120" s="84">
        <v>0.10420470511303678</v>
      </c>
    </row>
    <row r="121" spans="1:6">
      <c r="A121" s="6"/>
      <c r="B121" s="49" t="s">
        <v>228</v>
      </c>
      <c r="C121" s="73">
        <v>10404</v>
      </c>
      <c r="D121" s="74">
        <v>7.7978144533884963E-2</v>
      </c>
      <c r="E121" s="48">
        <v>12667980520.360027</v>
      </c>
      <c r="F121" s="84">
        <v>7.9023159319607503E-2</v>
      </c>
    </row>
    <row r="122" spans="1:6">
      <c r="A122" s="6"/>
      <c r="B122" s="49" t="s">
        <v>229</v>
      </c>
      <c r="C122" s="73">
        <v>9221</v>
      </c>
      <c r="D122" s="74">
        <v>6.9111540825351148E-2</v>
      </c>
      <c r="E122" s="48">
        <v>10941173015.169998</v>
      </c>
      <c r="F122" s="84">
        <v>6.8251293640021859E-2</v>
      </c>
    </row>
    <row r="123" spans="1:6">
      <c r="A123" s="6"/>
      <c r="B123" s="49" t="s">
        <v>230</v>
      </c>
      <c r="C123" s="73">
        <v>6707</v>
      </c>
      <c r="D123" s="74">
        <v>5.0269071067739951E-2</v>
      </c>
      <c r="E123" s="48">
        <v>7581052790.7400055</v>
      </c>
      <c r="F123" s="84">
        <v>4.7290784946358334E-2</v>
      </c>
    </row>
    <row r="124" spans="1:6">
      <c r="A124" s="6"/>
      <c r="B124" s="49" t="s">
        <v>231</v>
      </c>
      <c r="C124" s="111">
        <v>41754</v>
      </c>
      <c r="D124" s="107">
        <v>0.3129468903179386</v>
      </c>
      <c r="E124" s="87">
        <v>36705697608.069954</v>
      </c>
      <c r="F124" s="88">
        <v>0.22897100175975107</v>
      </c>
    </row>
    <row r="125" spans="1:6">
      <c r="A125" s="6"/>
      <c r="B125" s="89" t="s">
        <v>17</v>
      </c>
      <c r="C125" s="79">
        <v>133422</v>
      </c>
      <c r="D125" s="91">
        <v>1</v>
      </c>
      <c r="E125" s="92">
        <v>160307188796.70004</v>
      </c>
      <c r="F125" s="93">
        <v>0.99999999999999967</v>
      </c>
    </row>
    <row r="126" spans="1:6">
      <c r="A126" s="6"/>
      <c r="B126" s="128"/>
      <c r="C126" s="128"/>
      <c r="D126" s="128"/>
      <c r="E126" s="129"/>
      <c r="F126" s="8"/>
    </row>
    <row r="127" spans="1:6">
      <c r="A127" s="6"/>
      <c r="B127" s="128"/>
      <c r="C127" s="128"/>
      <c r="D127" s="128"/>
      <c r="E127" s="129"/>
      <c r="F127" s="8"/>
    </row>
    <row r="128" spans="1:6">
      <c r="A128" s="6"/>
      <c r="B128" s="64" t="s">
        <v>150</v>
      </c>
      <c r="C128" s="65" t="s">
        <v>13</v>
      </c>
      <c r="D128" s="108" t="s">
        <v>14</v>
      </c>
      <c r="E128" s="109" t="s">
        <v>15</v>
      </c>
      <c r="F128" s="68" t="s">
        <v>16</v>
      </c>
    </row>
    <row r="129" spans="1:6">
      <c r="A129" s="6"/>
      <c r="B129" s="49" t="s">
        <v>232</v>
      </c>
      <c r="C129" s="110">
        <v>2430</v>
      </c>
      <c r="D129" s="33">
        <v>1.8212888429194586E-2</v>
      </c>
      <c r="E129" s="48">
        <v>436175629.31000006</v>
      </c>
      <c r="F129" s="104">
        <v>2.7208737960164328E-3</v>
      </c>
    </row>
    <row r="130" spans="1:6">
      <c r="A130" s="6"/>
      <c r="B130" s="49" t="s">
        <v>233</v>
      </c>
      <c r="C130" s="73">
        <v>4722</v>
      </c>
      <c r="D130" s="74">
        <v>3.5391464675990469E-2</v>
      </c>
      <c r="E130" s="48">
        <v>1626435988.5799992</v>
      </c>
      <c r="F130" s="84">
        <v>1.0145745807086852E-2</v>
      </c>
    </row>
    <row r="131" spans="1:6">
      <c r="A131" s="6"/>
      <c r="B131" s="49" t="s">
        <v>234</v>
      </c>
      <c r="C131" s="73">
        <v>5979</v>
      </c>
      <c r="D131" s="74">
        <v>4.4812699554796061E-2</v>
      </c>
      <c r="E131" s="48">
        <v>3103811561.3700027</v>
      </c>
      <c r="F131" s="84">
        <v>1.9361649247721675E-2</v>
      </c>
    </row>
    <row r="132" spans="1:6">
      <c r="A132" s="6"/>
      <c r="B132" s="49" t="s">
        <v>235</v>
      </c>
      <c r="C132" s="73">
        <v>6131</v>
      </c>
      <c r="D132" s="74">
        <v>4.5951941958597531E-2</v>
      </c>
      <c r="E132" s="48">
        <v>4427856911.2599983</v>
      </c>
      <c r="F132" s="84">
        <v>2.762107516510294E-2</v>
      </c>
    </row>
    <row r="133" spans="1:6">
      <c r="A133" s="6"/>
      <c r="B133" s="49" t="s">
        <v>236</v>
      </c>
      <c r="C133" s="73">
        <v>8145</v>
      </c>
      <c r="D133" s="74">
        <v>6.1046903808967039E-2</v>
      </c>
      <c r="E133" s="48">
        <v>7443237141.9699993</v>
      </c>
      <c r="F133" s="84">
        <v>4.6431087700062164E-2</v>
      </c>
    </row>
    <row r="134" spans="1:6">
      <c r="A134" s="6"/>
      <c r="B134" s="49" t="s">
        <v>237</v>
      </c>
      <c r="C134" s="73">
        <v>18480</v>
      </c>
      <c r="D134" s="74">
        <v>0.13850789225165266</v>
      </c>
      <c r="E134" s="48">
        <v>18235429299.359982</v>
      </c>
      <c r="F134" s="84">
        <v>0.11375303525836247</v>
      </c>
    </row>
    <row r="135" spans="1:6">
      <c r="A135" s="6"/>
      <c r="B135" s="49" t="s">
        <v>238</v>
      </c>
      <c r="C135" s="73">
        <v>21572</v>
      </c>
      <c r="D135" s="74">
        <v>0.16168248115003522</v>
      </c>
      <c r="E135" s="48">
        <v>24636932863.979977</v>
      </c>
      <c r="F135" s="84">
        <v>0.15368576449322116</v>
      </c>
    </row>
    <row r="136" spans="1:6">
      <c r="A136" s="6"/>
      <c r="B136" s="49" t="s">
        <v>239</v>
      </c>
      <c r="C136" s="73">
        <v>36536</v>
      </c>
      <c r="D136" s="74">
        <v>0.27383789779796436</v>
      </c>
      <c r="E136" s="48">
        <v>50638447833.180008</v>
      </c>
      <c r="F136" s="84">
        <v>0.3158838241334217</v>
      </c>
    </row>
    <row r="137" spans="1:6">
      <c r="A137" s="6"/>
      <c r="B137" s="49" t="s">
        <v>240</v>
      </c>
      <c r="C137" s="73">
        <v>16595</v>
      </c>
      <c r="D137" s="74">
        <v>0.1243797874413515</v>
      </c>
      <c r="E137" s="48">
        <v>26085652153.290035</v>
      </c>
      <c r="F137" s="84">
        <v>0.16272290936603975</v>
      </c>
    </row>
    <row r="138" spans="1:6">
      <c r="A138" s="6"/>
      <c r="B138" s="49" t="s">
        <v>241</v>
      </c>
      <c r="C138" s="73">
        <v>12717</v>
      </c>
      <c r="D138" s="74">
        <v>9.5314116112784994E-2</v>
      </c>
      <c r="E138" s="48">
        <v>23480806876.239983</v>
      </c>
      <c r="F138" s="84">
        <v>0.14647382349158472</v>
      </c>
    </row>
    <row r="139" spans="1:6">
      <c r="A139" s="6"/>
      <c r="B139" s="49" t="s">
        <v>289</v>
      </c>
      <c r="C139" s="111">
        <v>115</v>
      </c>
      <c r="D139" s="107">
        <v>8.6192681866558742E-4</v>
      </c>
      <c r="E139" s="87">
        <v>192402538.15999997</v>
      </c>
      <c r="F139" s="88">
        <v>1.2002115413801125E-3</v>
      </c>
    </row>
    <row r="140" spans="1:6">
      <c r="A140" s="6"/>
      <c r="B140" s="89" t="s">
        <v>17</v>
      </c>
      <c r="C140" s="79">
        <v>133422</v>
      </c>
      <c r="D140" s="91">
        <v>0.99999999999999989</v>
      </c>
      <c r="E140" s="92">
        <v>160307188796.69998</v>
      </c>
      <c r="F140" s="93">
        <v>0.99999999999999978</v>
      </c>
    </row>
    <row r="141" spans="1:6">
      <c r="A141" s="6"/>
      <c r="B141" s="128"/>
      <c r="C141" s="128"/>
      <c r="D141" s="128"/>
      <c r="E141" s="129"/>
      <c r="F141" s="8"/>
    </row>
    <row r="142" spans="1:6">
      <c r="A142" s="6"/>
      <c r="B142" s="8"/>
      <c r="C142" s="129"/>
      <c r="D142" s="112"/>
      <c r="E142" s="25"/>
      <c r="F142" s="8"/>
    </row>
    <row r="143" spans="1:6">
      <c r="A143" s="6"/>
      <c r="B143" s="105" t="s">
        <v>25</v>
      </c>
      <c r="C143" s="67" t="s">
        <v>13</v>
      </c>
      <c r="D143" s="66" t="s">
        <v>14</v>
      </c>
      <c r="E143" s="66" t="s">
        <v>15</v>
      </c>
      <c r="F143" s="82" t="s">
        <v>16</v>
      </c>
    </row>
    <row r="144" spans="1:6">
      <c r="A144" s="6"/>
      <c r="B144" s="46" t="s">
        <v>26</v>
      </c>
      <c r="C144" s="110">
        <v>131369</v>
      </c>
      <c r="D144" s="113">
        <v>0.98461273253286563</v>
      </c>
      <c r="E144" s="48">
        <v>157557037382.91962</v>
      </c>
      <c r="F144" s="104">
        <v>0.98284449103983906</v>
      </c>
    </row>
    <row r="145" spans="1:6">
      <c r="A145" s="6"/>
      <c r="B145" s="49" t="s">
        <v>27</v>
      </c>
      <c r="C145" s="73">
        <v>2053</v>
      </c>
      <c r="D145" s="74">
        <v>1.5387267467134355E-2</v>
      </c>
      <c r="E145" s="48">
        <v>2750151413.7800002</v>
      </c>
      <c r="F145" s="84">
        <v>1.7155508960160992E-2</v>
      </c>
    </row>
    <row r="146" spans="1:6">
      <c r="A146" s="6"/>
      <c r="B146" s="49" t="s">
        <v>288</v>
      </c>
      <c r="C146" s="86"/>
      <c r="D146" s="107"/>
      <c r="E146" s="114"/>
      <c r="F146" s="77"/>
    </row>
    <row r="147" spans="1:6">
      <c r="A147" s="6"/>
      <c r="B147" s="89" t="s">
        <v>17</v>
      </c>
      <c r="C147" s="79">
        <v>133422</v>
      </c>
      <c r="D147" s="91">
        <v>1</v>
      </c>
      <c r="E147" s="92">
        <v>160307188796.69962</v>
      </c>
      <c r="F147" s="93">
        <v>1</v>
      </c>
    </row>
    <row r="148" spans="1:6">
      <c r="A148" s="6"/>
      <c r="B148" s="8"/>
      <c r="C148" s="9"/>
      <c r="D148" s="9"/>
      <c r="E148" s="25"/>
      <c r="F148" s="8"/>
    </row>
    <row r="149" spans="1:6">
      <c r="A149" s="6"/>
      <c r="B149" s="9"/>
      <c r="C149" s="9"/>
      <c r="D149" s="9"/>
      <c r="E149" s="25"/>
      <c r="F149" s="8"/>
    </row>
    <row r="150" spans="1:6">
      <c r="A150" s="6"/>
      <c r="B150" s="105" t="s">
        <v>28</v>
      </c>
      <c r="C150" s="65" t="s">
        <v>13</v>
      </c>
      <c r="D150" s="66" t="s">
        <v>14</v>
      </c>
      <c r="E150" s="66" t="s">
        <v>15</v>
      </c>
      <c r="F150" s="82" t="s">
        <v>16</v>
      </c>
    </row>
    <row r="151" spans="1:6">
      <c r="A151" s="6"/>
      <c r="B151" s="46" t="s">
        <v>242</v>
      </c>
      <c r="C151" s="110">
        <v>16731</v>
      </c>
      <c r="D151" s="74">
        <v>0.12539910959212125</v>
      </c>
      <c r="E151" s="48">
        <v>3127235880.0699968</v>
      </c>
      <c r="F151" s="84">
        <v>1.9507770696646234E-2</v>
      </c>
    </row>
    <row r="152" spans="1:6">
      <c r="A152" s="6"/>
      <c r="B152" s="49" t="s">
        <v>243</v>
      </c>
      <c r="C152" s="73">
        <v>8452</v>
      </c>
      <c r="D152" s="74">
        <v>6.3347873664013427E-2</v>
      </c>
      <c r="E152" s="48">
        <v>2968905256.8200016</v>
      </c>
      <c r="F152" s="84">
        <v>1.8520100558841068E-2</v>
      </c>
    </row>
    <row r="153" spans="1:6">
      <c r="A153" s="6"/>
      <c r="B153" s="49" t="s">
        <v>244</v>
      </c>
      <c r="C153" s="73">
        <v>8318</v>
      </c>
      <c r="D153" s="74">
        <v>6.2343541544872656E-2</v>
      </c>
      <c r="E153" s="48">
        <v>3770251885.6500039</v>
      </c>
      <c r="F153" s="84">
        <v>2.3518919606477558E-2</v>
      </c>
    </row>
    <row r="154" spans="1:6">
      <c r="A154" s="6"/>
      <c r="B154" s="49" t="s">
        <v>245</v>
      </c>
      <c r="C154" s="73">
        <v>17693</v>
      </c>
      <c r="D154" s="74">
        <v>0.13260931480565424</v>
      </c>
      <c r="E154" s="48">
        <v>11046193697.530003</v>
      </c>
      <c r="F154" s="84">
        <v>6.8906415117407402E-2</v>
      </c>
    </row>
    <row r="155" spans="1:6">
      <c r="A155" s="6"/>
      <c r="B155" s="49" t="s">
        <v>246</v>
      </c>
      <c r="C155" s="73">
        <v>16334</v>
      </c>
      <c r="D155" s="74">
        <v>0.12242358831377134</v>
      </c>
      <c r="E155" s="48">
        <v>14346350138.929979</v>
      </c>
      <c r="F155" s="84">
        <v>8.9492868327470276E-2</v>
      </c>
    </row>
    <row r="156" spans="1:6">
      <c r="A156" s="6"/>
      <c r="B156" s="49" t="s">
        <v>247</v>
      </c>
      <c r="C156" s="73">
        <v>27082</v>
      </c>
      <c r="D156" s="74">
        <v>0.2029800182878386</v>
      </c>
      <c r="E156" s="48">
        <v>33777699986.60997</v>
      </c>
      <c r="F156" s="84">
        <v>0.21070608398882565</v>
      </c>
    </row>
    <row r="157" spans="1:6">
      <c r="A157" s="6"/>
      <c r="B157" s="49" t="s">
        <v>248</v>
      </c>
      <c r="C157" s="73">
        <v>17753</v>
      </c>
      <c r="D157" s="74">
        <v>0.13305901575452325</v>
      </c>
      <c r="E157" s="48">
        <v>30783583697.219952</v>
      </c>
      <c r="F157" s="84">
        <v>0.1920287164180729</v>
      </c>
    </row>
    <row r="158" spans="1:6">
      <c r="A158" s="6"/>
      <c r="B158" s="49" t="s">
        <v>249</v>
      </c>
      <c r="C158" s="73">
        <v>14927</v>
      </c>
      <c r="D158" s="74">
        <v>0.11187810106279324</v>
      </c>
      <c r="E158" s="48">
        <v>36064291994.939964</v>
      </c>
      <c r="F158" s="84">
        <v>0.22496989851575763</v>
      </c>
    </row>
    <row r="159" spans="1:6">
      <c r="A159" s="6"/>
      <c r="B159" s="49" t="s">
        <v>250</v>
      </c>
      <c r="C159" s="111">
        <v>6132</v>
      </c>
      <c r="D159" s="77">
        <v>4.5959436974412016E-2</v>
      </c>
      <c r="E159" s="87">
        <v>24422676258.930004</v>
      </c>
      <c r="F159" s="77">
        <v>0.15234922677050136</v>
      </c>
    </row>
    <row r="160" spans="1:6">
      <c r="A160" s="6"/>
      <c r="B160" s="89" t="s">
        <v>17</v>
      </c>
      <c r="C160" s="79">
        <v>133422</v>
      </c>
      <c r="D160" s="91">
        <v>1.0000000000000002</v>
      </c>
      <c r="E160" s="92">
        <v>160307188796.69986</v>
      </c>
      <c r="F160" s="91">
        <v>1.0000000000000018</v>
      </c>
    </row>
    <row r="161" spans="1:6">
      <c r="A161" s="6"/>
      <c r="B161" s="18"/>
      <c r="C161" s="115"/>
      <c r="D161" s="116"/>
      <c r="E161" s="117"/>
      <c r="F161" s="116"/>
    </row>
    <row r="162" spans="1:6">
      <c r="A162" s="6"/>
      <c r="B162" s="128"/>
      <c r="C162" s="9"/>
      <c r="D162" s="9"/>
      <c r="E162" s="25"/>
      <c r="F162" s="8"/>
    </row>
    <row r="163" spans="1:6">
      <c r="A163" s="6"/>
      <c r="B163" s="105" t="s">
        <v>29</v>
      </c>
      <c r="C163" s="65" t="s">
        <v>13</v>
      </c>
      <c r="D163" s="66" t="s">
        <v>14</v>
      </c>
      <c r="E163" s="66" t="s">
        <v>15</v>
      </c>
      <c r="F163" s="68" t="s">
        <v>16</v>
      </c>
    </row>
    <row r="164" spans="1:6">
      <c r="A164" s="6"/>
      <c r="B164" s="95" t="s">
        <v>2</v>
      </c>
      <c r="C164" s="118">
        <v>84</v>
      </c>
      <c r="D164" s="74">
        <v>6.2958132841660298E-4</v>
      </c>
      <c r="E164" s="48">
        <v>123427231.11999999</v>
      </c>
      <c r="F164" s="84">
        <v>7.6994195984890924E-4</v>
      </c>
    </row>
    <row r="165" spans="1:6">
      <c r="A165" s="6"/>
      <c r="B165" s="69" t="s">
        <v>251</v>
      </c>
      <c r="C165" s="73">
        <v>6</v>
      </c>
      <c r="D165" s="74">
        <v>4.4970094886900208E-5</v>
      </c>
      <c r="E165" s="48">
        <v>4685330</v>
      </c>
      <c r="F165" s="84">
        <v>2.9227198325721385E-5</v>
      </c>
    </row>
    <row r="166" spans="1:6">
      <c r="A166" s="6"/>
      <c r="B166" s="69" t="s">
        <v>252</v>
      </c>
      <c r="C166" s="73">
        <v>132327</v>
      </c>
      <c r="D166" s="74">
        <v>0.99179295768314069</v>
      </c>
      <c r="E166" s="48">
        <v>159373369395.68967</v>
      </c>
      <c r="F166" s="84">
        <v>0.99417481269542951</v>
      </c>
    </row>
    <row r="167" spans="1:6">
      <c r="A167" s="6"/>
      <c r="B167" s="69" t="s">
        <v>1</v>
      </c>
      <c r="C167" s="73">
        <v>740</v>
      </c>
      <c r="D167" s="74">
        <v>5.546311702717693E-3</v>
      </c>
      <c r="E167" s="48">
        <v>594493633.24000001</v>
      </c>
      <c r="F167" s="84">
        <v>3.7084652142077828E-3</v>
      </c>
    </row>
    <row r="168" spans="1:6">
      <c r="A168" s="6"/>
      <c r="B168" s="69" t="s">
        <v>253</v>
      </c>
      <c r="C168" s="73">
        <v>262</v>
      </c>
      <c r="D168" s="74">
        <v>1.9636941433946427E-3</v>
      </c>
      <c r="E168" s="48">
        <v>207269279.94999999</v>
      </c>
      <c r="F168" s="84">
        <v>1.2929506250206745E-3</v>
      </c>
    </row>
    <row r="169" spans="1:6">
      <c r="A169" s="6"/>
      <c r="B169" s="85" t="s">
        <v>254</v>
      </c>
      <c r="C169" s="111">
        <v>3</v>
      </c>
      <c r="D169" s="77">
        <v>2.2485047443450104E-5</v>
      </c>
      <c r="E169" s="87">
        <v>3943926.7</v>
      </c>
      <c r="F169" s="88">
        <v>2.4602307167906608E-5</v>
      </c>
    </row>
    <row r="170" spans="1:6">
      <c r="A170" s="6"/>
      <c r="B170" s="89" t="s">
        <v>17</v>
      </c>
      <c r="C170" s="79">
        <v>133422</v>
      </c>
      <c r="D170" s="91">
        <v>0.99999999999999989</v>
      </c>
      <c r="E170" s="92">
        <v>160307188796.69968</v>
      </c>
      <c r="F170" s="93">
        <v>1.0000000000000004</v>
      </c>
    </row>
    <row r="171" spans="1:6">
      <c r="A171" s="6"/>
      <c r="B171" s="128"/>
      <c r="C171" s="9"/>
      <c r="D171" s="9"/>
      <c r="E171" s="25"/>
      <c r="F171" s="8"/>
    </row>
    <row r="172" spans="1:6">
      <c r="A172" s="6"/>
      <c r="B172" s="8"/>
      <c r="C172" s="8"/>
      <c r="D172" s="8"/>
      <c r="E172" s="61"/>
      <c r="F172" s="8"/>
    </row>
    <row r="173" spans="1:6">
      <c r="A173" s="6"/>
      <c r="B173" s="105" t="s">
        <v>30</v>
      </c>
      <c r="C173" s="65" t="s">
        <v>13</v>
      </c>
      <c r="D173" s="66" t="s">
        <v>14</v>
      </c>
      <c r="E173" s="65" t="s">
        <v>15</v>
      </c>
      <c r="F173" s="82" t="s">
        <v>16</v>
      </c>
    </row>
    <row r="174" spans="1:6">
      <c r="A174" s="6"/>
      <c r="B174" s="46" t="s">
        <v>31</v>
      </c>
      <c r="C174" s="70"/>
      <c r="D174" s="72"/>
      <c r="E174" s="48"/>
      <c r="F174" s="104"/>
    </row>
    <row r="175" spans="1:6">
      <c r="A175" s="6"/>
      <c r="B175" s="49" t="s">
        <v>32</v>
      </c>
      <c r="C175" s="83">
        <v>133422</v>
      </c>
      <c r="D175" s="75">
        <v>1</v>
      </c>
      <c r="E175" s="48">
        <v>160307188796.69968</v>
      </c>
      <c r="F175" s="84">
        <v>1</v>
      </c>
    </row>
    <row r="176" spans="1:6">
      <c r="A176" s="6"/>
      <c r="B176" s="49" t="s">
        <v>33</v>
      </c>
      <c r="C176" s="83"/>
      <c r="D176" s="75"/>
      <c r="E176" s="48"/>
      <c r="F176" s="84"/>
    </row>
    <row r="177" spans="1:6">
      <c r="A177" s="6"/>
      <c r="B177" s="49" t="s">
        <v>34</v>
      </c>
      <c r="C177" s="83"/>
      <c r="D177" s="75"/>
      <c r="E177" s="48"/>
      <c r="F177" s="84"/>
    </row>
    <row r="178" spans="1:6">
      <c r="A178" s="6"/>
      <c r="B178" s="53" t="s">
        <v>288</v>
      </c>
      <c r="C178" s="86"/>
      <c r="D178" s="77"/>
      <c r="E178" s="87"/>
      <c r="F178" s="88"/>
    </row>
    <row r="179" spans="1:6">
      <c r="A179" s="6"/>
      <c r="B179" s="89" t="s">
        <v>17</v>
      </c>
      <c r="C179" s="79">
        <v>133422</v>
      </c>
      <c r="D179" s="91">
        <v>1</v>
      </c>
      <c r="E179" s="92">
        <v>160307188796.69968</v>
      </c>
      <c r="F179" s="93">
        <v>1</v>
      </c>
    </row>
    <row r="182" spans="1:6">
      <c r="B182" s="105" t="s">
        <v>204</v>
      </c>
      <c r="C182" s="67" t="s">
        <v>13</v>
      </c>
      <c r="D182" s="108" t="s">
        <v>151</v>
      </c>
      <c r="E182" s="65" t="s">
        <v>15</v>
      </c>
      <c r="F182" s="68" t="s">
        <v>16</v>
      </c>
    </row>
    <row r="183" spans="1:6">
      <c r="B183" s="119">
        <v>1</v>
      </c>
      <c r="C183" s="96">
        <v>1</v>
      </c>
      <c r="D183" s="72" t="s">
        <v>152</v>
      </c>
      <c r="E183" s="48">
        <v>12000000</v>
      </c>
      <c r="F183" s="120">
        <v>7.485628118161509E-5</v>
      </c>
    </row>
    <row r="184" spans="1:6">
      <c r="B184" s="121">
        <v>2</v>
      </c>
      <c r="C184" s="73">
        <v>1</v>
      </c>
      <c r="D184" s="75" t="s">
        <v>152</v>
      </c>
      <c r="E184" s="48">
        <v>12000000</v>
      </c>
      <c r="F184" s="120">
        <v>7.485628118161509E-5</v>
      </c>
    </row>
    <row r="185" spans="1:6">
      <c r="B185" s="121">
        <v>3</v>
      </c>
      <c r="C185" s="73">
        <v>1</v>
      </c>
      <c r="D185" s="75" t="s">
        <v>152</v>
      </c>
      <c r="E185" s="48">
        <v>12000000</v>
      </c>
      <c r="F185" s="120">
        <v>7.485628118161509E-5</v>
      </c>
    </row>
    <row r="186" spans="1:6">
      <c r="B186" s="121">
        <v>4</v>
      </c>
      <c r="C186" s="73">
        <v>1</v>
      </c>
      <c r="D186" s="75" t="s">
        <v>152</v>
      </c>
      <c r="E186" s="48">
        <v>12000000</v>
      </c>
      <c r="F186" s="120">
        <v>7.485628118161509E-5</v>
      </c>
    </row>
    <row r="187" spans="1:6">
      <c r="B187" s="121">
        <v>5</v>
      </c>
      <c r="C187" s="73">
        <v>1</v>
      </c>
      <c r="D187" s="75" t="s">
        <v>152</v>
      </c>
      <c r="E187" s="48">
        <v>11543916</v>
      </c>
      <c r="F187" s="120">
        <v>7.2011218502745437E-5</v>
      </c>
    </row>
    <row r="188" spans="1:6">
      <c r="B188" s="121">
        <v>6</v>
      </c>
      <c r="C188" s="73">
        <v>1</v>
      </c>
      <c r="D188" s="75" t="s">
        <v>152</v>
      </c>
      <c r="E188" s="48">
        <v>11511398</v>
      </c>
      <c r="F188" s="120">
        <v>7.1808370456790123E-5</v>
      </c>
    </row>
    <row r="189" spans="1:6">
      <c r="B189" s="121">
        <v>7</v>
      </c>
      <c r="C189" s="73">
        <v>1</v>
      </c>
      <c r="D189" s="75" t="s">
        <v>152</v>
      </c>
      <c r="E189" s="48">
        <v>11500000</v>
      </c>
      <c r="F189" s="120">
        <v>7.1737269465714453E-5</v>
      </c>
    </row>
    <row r="190" spans="1:6">
      <c r="B190" s="121">
        <v>8</v>
      </c>
      <c r="C190" s="73">
        <v>1</v>
      </c>
      <c r="D190" s="75" t="s">
        <v>152</v>
      </c>
      <c r="E190" s="48">
        <v>10909994</v>
      </c>
      <c r="F190" s="120">
        <v>6.8056798212811129E-5</v>
      </c>
    </row>
    <row r="191" spans="1:6">
      <c r="B191" s="121">
        <v>9</v>
      </c>
      <c r="C191" s="73">
        <v>1</v>
      </c>
      <c r="D191" s="75" t="s">
        <v>152</v>
      </c>
      <c r="E191" s="48">
        <v>10667782</v>
      </c>
      <c r="F191" s="120">
        <v>6.6545874081347674E-5</v>
      </c>
    </row>
    <row r="192" spans="1:6">
      <c r="B192" s="121">
        <v>10</v>
      </c>
      <c r="C192" s="76">
        <v>1</v>
      </c>
      <c r="D192" s="77" t="s">
        <v>152</v>
      </c>
      <c r="E192" s="87">
        <v>10500000</v>
      </c>
      <c r="F192" s="122">
        <v>6.5499246033913204E-5</v>
      </c>
    </row>
    <row r="193" spans="2:6">
      <c r="B193" s="89" t="s">
        <v>153</v>
      </c>
      <c r="C193" s="79">
        <v>10</v>
      </c>
      <c r="D193" s="80"/>
      <c r="E193" s="92">
        <v>114633090</v>
      </c>
      <c r="F193" s="123">
        <v>7.1508390147978235E-4</v>
      </c>
    </row>
    <row r="194" spans="2:6">
      <c r="B194" s="98"/>
      <c r="C194" s="8"/>
      <c r="D194" s="94"/>
      <c r="E194" s="100"/>
      <c r="F194" s="8"/>
    </row>
    <row r="195" spans="2:6">
      <c r="B195" s="98"/>
      <c r="C195" s="8"/>
      <c r="D195" s="94"/>
      <c r="E195" s="124"/>
      <c r="F195" s="8"/>
    </row>
  </sheetData>
  <pageMargins left="0.7" right="0.7" top="0.75" bottom="0.75" header="0.3" footer="0.3"/>
  <pageSetup paperSize="9" scale="63" orientation="portrait" r:id="rId1"/>
  <rowBreaks count="2" manualBreakCount="2">
    <brk id="64" min="1" max="5" man="1"/>
    <brk id="161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B4:N86"/>
  <sheetViews>
    <sheetView view="pageBreakPreview" zoomScale="90" zoomScaleNormal="100" zoomScaleSheetLayoutView="90" workbookViewId="0">
      <selection activeCell="E8" sqref="E8"/>
    </sheetView>
  </sheetViews>
  <sheetFormatPr defaultColWidth="9.140625" defaultRowHeight="12.75"/>
  <cols>
    <col min="1" max="1" width="5.42578125" style="3" customWidth="1"/>
    <col min="2" max="2" width="39.5703125" style="3" customWidth="1"/>
    <col min="3" max="3" width="20.85546875" style="3" customWidth="1"/>
    <col min="4" max="8" width="20.85546875" style="24" customWidth="1"/>
    <col min="9" max="9" width="7.5703125" style="3" customWidth="1"/>
    <col min="10" max="12" width="9.140625" style="3"/>
    <col min="13" max="13" width="15" style="3" bestFit="1" customWidth="1"/>
    <col min="14" max="16384" width="9.140625" style="3"/>
  </cols>
  <sheetData>
    <row r="4" spans="2:14" ht="18" customHeight="1">
      <c r="B4" s="180" t="s">
        <v>311</v>
      </c>
      <c r="C4" s="181" t="s">
        <v>67</v>
      </c>
      <c r="M4" s="195"/>
    </row>
    <row r="5" spans="2:14" ht="18" customHeight="1">
      <c r="B5" s="167" t="s">
        <v>61</v>
      </c>
      <c r="C5" s="168">
        <f>H71</f>
        <v>4865496193.895999</v>
      </c>
      <c r="E5" s="28"/>
      <c r="F5" s="29"/>
      <c r="M5" s="195"/>
      <c r="N5" s="196"/>
    </row>
    <row r="6" spans="2:14" ht="18" customHeight="1">
      <c r="B6" s="169" t="s">
        <v>220</v>
      </c>
      <c r="C6" s="170"/>
      <c r="E6" s="28"/>
      <c r="F6" s="29"/>
      <c r="M6" s="195"/>
      <c r="N6" s="196"/>
    </row>
    <row r="7" spans="2:14" ht="18" customHeight="1">
      <c r="B7" s="169" t="s">
        <v>103</v>
      </c>
      <c r="C7" s="171">
        <f>+SUMIF(F20:F69,"NOK",H20:H69)</f>
        <v>2131486065.52</v>
      </c>
      <c r="M7" s="195"/>
      <c r="N7" s="196"/>
    </row>
    <row r="8" spans="2:14" ht="18" customHeight="1">
      <c r="B8" s="169" t="s">
        <v>106</v>
      </c>
      <c r="C8" s="171">
        <f>+SUMIF(F20:F69,"EUR",H20:H69)</f>
        <v>2727771015.8344202</v>
      </c>
      <c r="M8" s="195"/>
      <c r="N8" s="196"/>
    </row>
    <row r="9" spans="2:14" ht="18" customHeight="1">
      <c r="B9" s="169" t="s">
        <v>104</v>
      </c>
      <c r="C9" s="171">
        <f>+SUMIF(F20:F69,"SEK",H20:H69)</f>
        <v>0</v>
      </c>
      <c r="M9" s="195"/>
      <c r="N9" s="196"/>
    </row>
    <row r="10" spans="2:14" ht="18" customHeight="1">
      <c r="B10" s="169" t="s">
        <v>105</v>
      </c>
      <c r="C10" s="171">
        <f>+SUMIF(F20:F69,"USD",H20:H69)</f>
        <v>6239112.5415780004</v>
      </c>
    </row>
    <row r="11" spans="2:14" ht="18" customHeight="1">
      <c r="B11" s="169" t="s">
        <v>107</v>
      </c>
      <c r="C11" s="171"/>
      <c r="E11" s="182"/>
    </row>
    <row r="12" spans="2:14" ht="18" customHeight="1">
      <c r="B12" s="169" t="s">
        <v>299</v>
      </c>
      <c r="C12" s="171">
        <f>+SUMIF($D$20:$D$69,"Sovereign",$H$20:$H$69)</f>
        <v>20000000</v>
      </c>
      <c r="E12" s="19" t="s">
        <v>318</v>
      </c>
      <c r="F12" s="19"/>
      <c r="G12" s="19"/>
      <c r="H12" s="19"/>
      <c r="I12" s="19"/>
    </row>
    <row r="13" spans="2:14" ht="18" customHeight="1">
      <c r="B13" s="169" t="s">
        <v>257</v>
      </c>
      <c r="C13" s="171">
        <f>+SUMIF($D$20:$D$69,"SSA",$H$20:$H$69)</f>
        <v>1119480000</v>
      </c>
      <c r="E13" s="19" t="s">
        <v>319</v>
      </c>
      <c r="F13" s="19"/>
      <c r="G13" s="19"/>
      <c r="H13" s="19"/>
      <c r="I13" s="19"/>
    </row>
    <row r="14" spans="2:14" ht="18" customHeight="1">
      <c r="B14" s="169" t="s">
        <v>108</v>
      </c>
      <c r="C14" s="171">
        <f>+SUMIF($D$20:$D$69,"Covered Bond",$H$20:$H$69)</f>
        <v>2981798700</v>
      </c>
      <c r="E14" s="19" t="s">
        <v>320</v>
      </c>
      <c r="F14" s="19"/>
      <c r="G14" s="19"/>
      <c r="H14" s="19"/>
      <c r="I14" s="19"/>
    </row>
    <row r="15" spans="2:14" ht="18" customHeight="1">
      <c r="B15" s="172" t="s">
        <v>109</v>
      </c>
      <c r="C15" s="173">
        <f>+SUMIF($D$20:$D$69,"Deposit",$H$20:H69)</f>
        <v>744217493.895998</v>
      </c>
    </row>
    <row r="16" spans="2:14" ht="18" customHeight="1"/>
    <row r="17" spans="2:9" ht="15" customHeight="1">
      <c r="D17" s="165"/>
      <c r="E17" s="165"/>
    </row>
    <row r="18" spans="2:9" ht="15" customHeight="1">
      <c r="D18" s="165"/>
      <c r="E18" s="165"/>
    </row>
    <row r="19" spans="2:9" ht="24.75" customHeight="1">
      <c r="B19" s="183" t="s">
        <v>62</v>
      </c>
      <c r="C19" s="184" t="s">
        <v>52</v>
      </c>
      <c r="D19" s="184" t="s">
        <v>89</v>
      </c>
      <c r="E19" s="184"/>
      <c r="F19" s="184" t="s">
        <v>63</v>
      </c>
      <c r="G19" s="185" t="s">
        <v>258</v>
      </c>
      <c r="H19" s="186" t="s">
        <v>259</v>
      </c>
      <c r="I19" s="36"/>
    </row>
    <row r="20" spans="2:9" ht="16.5" customHeight="1">
      <c r="B20" s="135" t="s">
        <v>373</v>
      </c>
      <c r="C20" s="136" t="s">
        <v>365</v>
      </c>
      <c r="D20" s="141" t="s">
        <v>378</v>
      </c>
      <c r="E20" s="165"/>
      <c r="F20" s="140" t="s">
        <v>64</v>
      </c>
      <c r="G20" s="200">
        <v>50000000</v>
      </c>
      <c r="H20" s="201">
        <v>50000000</v>
      </c>
      <c r="I20" s="35"/>
    </row>
    <row r="21" spans="2:9" ht="16.5" customHeight="1">
      <c r="B21" s="135" t="s">
        <v>208</v>
      </c>
      <c r="C21" s="136" t="s">
        <v>323</v>
      </c>
      <c r="D21" s="141" t="s">
        <v>77</v>
      </c>
      <c r="E21" s="165"/>
      <c r="F21" s="141" t="s">
        <v>64</v>
      </c>
      <c r="G21" s="201">
        <v>75000000</v>
      </c>
      <c r="H21" s="201">
        <v>75000000</v>
      </c>
      <c r="I21" s="35"/>
    </row>
    <row r="22" spans="2:9" ht="16.5" customHeight="1">
      <c r="B22" s="135" t="s">
        <v>208</v>
      </c>
      <c r="C22" s="136" t="s">
        <v>323</v>
      </c>
      <c r="D22" s="141" t="s">
        <v>77</v>
      </c>
      <c r="E22" s="165"/>
      <c r="F22" s="199" t="s">
        <v>64</v>
      </c>
      <c r="G22" s="202">
        <v>62000000</v>
      </c>
      <c r="H22" s="201">
        <v>62000000</v>
      </c>
      <c r="I22" s="35"/>
    </row>
    <row r="23" spans="2:9" ht="16.5" customHeight="1">
      <c r="B23" s="135" t="s">
        <v>208</v>
      </c>
      <c r="C23" s="136" t="s">
        <v>374</v>
      </c>
      <c r="D23" s="165" t="s">
        <v>77</v>
      </c>
      <c r="E23" s="165"/>
      <c r="F23" s="140" t="s">
        <v>64</v>
      </c>
      <c r="G23" s="200">
        <v>30000000</v>
      </c>
      <c r="H23" s="201">
        <v>30000000</v>
      </c>
      <c r="I23" s="35"/>
    </row>
    <row r="24" spans="2:9" ht="16.5" customHeight="1">
      <c r="B24" s="135" t="s">
        <v>208</v>
      </c>
      <c r="C24" s="136" t="s">
        <v>324</v>
      </c>
      <c r="D24" s="165" t="s">
        <v>77</v>
      </c>
      <c r="E24" s="165"/>
      <c r="F24" s="140" t="s">
        <v>64</v>
      </c>
      <c r="G24" s="200">
        <v>5000000</v>
      </c>
      <c r="H24" s="201">
        <v>5000000</v>
      </c>
      <c r="I24" s="35"/>
    </row>
    <row r="25" spans="2:9" ht="16.5" customHeight="1">
      <c r="B25" s="135" t="s">
        <v>208</v>
      </c>
      <c r="C25" s="136" t="s">
        <v>375</v>
      </c>
      <c r="D25" s="165" t="s">
        <v>77</v>
      </c>
      <c r="E25" s="165"/>
      <c r="F25" s="140" t="s">
        <v>64</v>
      </c>
      <c r="G25" s="200">
        <v>250000000</v>
      </c>
      <c r="H25" s="201">
        <v>250000000</v>
      </c>
      <c r="I25" s="35"/>
    </row>
    <row r="26" spans="2:9" ht="16.5" customHeight="1">
      <c r="B26" s="135" t="s">
        <v>208</v>
      </c>
      <c r="C26" s="136" t="s">
        <v>74</v>
      </c>
      <c r="D26" s="165" t="s">
        <v>77</v>
      </c>
      <c r="E26" s="165"/>
      <c r="F26" s="140" t="s">
        <v>65</v>
      </c>
      <c r="G26" s="200">
        <v>10000000</v>
      </c>
      <c r="H26" s="201">
        <v>87820000</v>
      </c>
      <c r="I26" s="35"/>
    </row>
    <row r="27" spans="2:9" ht="16.5" customHeight="1">
      <c r="B27" s="135" t="s">
        <v>208</v>
      </c>
      <c r="C27" s="136" t="s">
        <v>70</v>
      </c>
      <c r="D27" s="165" t="s">
        <v>77</v>
      </c>
      <c r="E27" s="165"/>
      <c r="F27" s="140" t="s">
        <v>65</v>
      </c>
      <c r="G27" s="200">
        <v>12800000</v>
      </c>
      <c r="H27" s="201">
        <v>112409600</v>
      </c>
      <c r="I27" s="35"/>
    </row>
    <row r="28" spans="2:9" ht="16.5" customHeight="1">
      <c r="B28" s="135" t="s">
        <v>208</v>
      </c>
      <c r="C28" s="136" t="s">
        <v>94</v>
      </c>
      <c r="D28" s="141" t="s">
        <v>77</v>
      </c>
      <c r="E28" s="165"/>
      <c r="F28" s="140" t="s">
        <v>65</v>
      </c>
      <c r="G28" s="200">
        <v>23000000</v>
      </c>
      <c r="H28" s="201">
        <v>201986000</v>
      </c>
      <c r="I28" s="35"/>
    </row>
    <row r="29" spans="2:9" ht="16.5" customHeight="1">
      <c r="B29" s="135" t="s">
        <v>212</v>
      </c>
      <c r="C29" s="136" t="s">
        <v>76</v>
      </c>
      <c r="D29" s="141" t="s">
        <v>378</v>
      </c>
      <c r="E29" s="165"/>
      <c r="F29" s="141" t="s">
        <v>65</v>
      </c>
      <c r="G29" s="201">
        <v>15000000</v>
      </c>
      <c r="H29" s="201">
        <v>131730000</v>
      </c>
      <c r="I29" s="35"/>
    </row>
    <row r="30" spans="2:9" ht="16.5" customHeight="1">
      <c r="B30" s="135" t="s">
        <v>212</v>
      </c>
      <c r="C30" s="136" t="s">
        <v>75</v>
      </c>
      <c r="D30" s="141" t="s">
        <v>378</v>
      </c>
      <c r="E30" s="165"/>
      <c r="F30" s="141" t="s">
        <v>65</v>
      </c>
      <c r="G30" s="203">
        <v>25000000</v>
      </c>
      <c r="H30" s="203">
        <v>219550000</v>
      </c>
      <c r="I30" s="35"/>
    </row>
    <row r="31" spans="2:9" ht="16.5" customHeight="1">
      <c r="B31" s="135" t="s">
        <v>212</v>
      </c>
      <c r="C31" s="136" t="s">
        <v>100</v>
      </c>
      <c r="D31" s="141" t="s">
        <v>378</v>
      </c>
      <c r="E31" s="165"/>
      <c r="F31" s="140" t="s">
        <v>65</v>
      </c>
      <c r="G31" s="202">
        <v>5000000</v>
      </c>
      <c r="H31" s="201">
        <v>43910000</v>
      </c>
      <c r="I31" s="35"/>
    </row>
    <row r="32" spans="2:9" ht="16.5" customHeight="1">
      <c r="B32" s="135" t="s">
        <v>212</v>
      </c>
      <c r="C32" s="136" t="s">
        <v>154</v>
      </c>
      <c r="D32" s="141" t="s">
        <v>378</v>
      </c>
      <c r="E32" s="165"/>
      <c r="F32" s="140" t="s">
        <v>65</v>
      </c>
      <c r="G32" s="202">
        <v>11000000</v>
      </c>
      <c r="H32" s="201">
        <v>96602000</v>
      </c>
      <c r="I32" s="35"/>
    </row>
    <row r="33" spans="2:9" ht="16.5" customHeight="1">
      <c r="B33" s="135" t="s">
        <v>212</v>
      </c>
      <c r="C33" s="136" t="s">
        <v>316</v>
      </c>
      <c r="D33" s="141" t="s">
        <v>378</v>
      </c>
      <c r="E33" s="165"/>
      <c r="F33" s="199" t="s">
        <v>64</v>
      </c>
      <c r="G33" s="202">
        <v>100000000</v>
      </c>
      <c r="H33" s="201">
        <v>100000000</v>
      </c>
      <c r="I33" s="35"/>
    </row>
    <row r="34" spans="2:9" ht="16.5" customHeight="1">
      <c r="B34" s="135" t="s">
        <v>212</v>
      </c>
      <c r="C34" s="136" t="s">
        <v>325</v>
      </c>
      <c r="D34" s="141" t="s">
        <v>378</v>
      </c>
      <c r="E34" s="165"/>
      <c r="F34" s="199" t="s">
        <v>64</v>
      </c>
      <c r="G34" s="202">
        <v>188500000</v>
      </c>
      <c r="H34" s="201">
        <v>188500000</v>
      </c>
      <c r="I34" s="35"/>
    </row>
    <row r="35" spans="2:9" ht="16.5" customHeight="1">
      <c r="B35" s="135" t="s">
        <v>212</v>
      </c>
      <c r="C35" s="136" t="s">
        <v>377</v>
      </c>
      <c r="D35" s="141" t="s">
        <v>378</v>
      </c>
      <c r="E35" s="165"/>
      <c r="F35" s="140" t="s">
        <v>64</v>
      </c>
      <c r="G35" s="200">
        <v>47060000</v>
      </c>
      <c r="H35" s="201">
        <v>47060000</v>
      </c>
      <c r="I35" s="35"/>
    </row>
    <row r="36" spans="2:9" ht="16.5" customHeight="1">
      <c r="B36" s="135" t="s">
        <v>212</v>
      </c>
      <c r="C36" s="136" t="s">
        <v>315</v>
      </c>
      <c r="D36" s="141" t="s">
        <v>378</v>
      </c>
      <c r="E36" s="165"/>
      <c r="F36" s="140" t="s">
        <v>64</v>
      </c>
      <c r="G36" s="200">
        <v>107000000</v>
      </c>
      <c r="H36" s="201">
        <v>107000000</v>
      </c>
      <c r="I36" s="35"/>
    </row>
    <row r="37" spans="2:9" ht="16.5" customHeight="1">
      <c r="B37" s="135" t="s">
        <v>322</v>
      </c>
      <c r="C37" s="136" t="s">
        <v>351</v>
      </c>
      <c r="D37" s="165" t="s">
        <v>77</v>
      </c>
      <c r="E37" s="165"/>
      <c r="F37" s="140" t="s">
        <v>64</v>
      </c>
      <c r="G37" s="200">
        <v>50000000</v>
      </c>
      <c r="H37" s="201">
        <v>50000000</v>
      </c>
      <c r="I37" s="35"/>
    </row>
    <row r="38" spans="2:9" ht="16.5" customHeight="1">
      <c r="B38" s="135" t="s">
        <v>213</v>
      </c>
      <c r="C38" s="136" t="s">
        <v>93</v>
      </c>
      <c r="D38" s="141" t="s">
        <v>77</v>
      </c>
      <c r="E38" s="165"/>
      <c r="F38" s="140" t="s">
        <v>65</v>
      </c>
      <c r="G38" s="200">
        <v>10000000</v>
      </c>
      <c r="H38" s="201">
        <v>87820000</v>
      </c>
      <c r="I38" s="35"/>
    </row>
    <row r="39" spans="2:9" ht="16.5" customHeight="1">
      <c r="B39" s="135" t="s">
        <v>213</v>
      </c>
      <c r="C39" s="136" t="s">
        <v>98</v>
      </c>
      <c r="D39" s="141" t="s">
        <v>77</v>
      </c>
      <c r="E39" s="165"/>
      <c r="F39" s="140" t="s">
        <v>65</v>
      </c>
      <c r="G39" s="200">
        <v>21000000</v>
      </c>
      <c r="H39" s="201">
        <v>184422000</v>
      </c>
      <c r="I39" s="35"/>
    </row>
    <row r="40" spans="2:9" ht="16.5" customHeight="1">
      <c r="B40" s="135" t="s">
        <v>213</v>
      </c>
      <c r="C40" s="136" t="s">
        <v>255</v>
      </c>
      <c r="D40" s="165" t="s">
        <v>77</v>
      </c>
      <c r="E40" s="165"/>
      <c r="F40" s="140" t="s">
        <v>65</v>
      </c>
      <c r="G40" s="200">
        <v>30000000</v>
      </c>
      <c r="H40" s="201">
        <v>263460000</v>
      </c>
      <c r="I40" s="35"/>
    </row>
    <row r="41" spans="2:9" ht="16.5" customHeight="1">
      <c r="B41" s="135" t="s">
        <v>213</v>
      </c>
      <c r="C41" s="136" t="s">
        <v>317</v>
      </c>
      <c r="D41" s="141" t="s">
        <v>77</v>
      </c>
      <c r="E41" s="165"/>
      <c r="F41" s="140" t="s">
        <v>65</v>
      </c>
      <c r="G41" s="200">
        <v>10000000</v>
      </c>
      <c r="H41" s="201">
        <v>87820000</v>
      </c>
      <c r="I41" s="35"/>
    </row>
    <row r="42" spans="2:9" ht="16.5" customHeight="1">
      <c r="B42" s="135" t="s">
        <v>209</v>
      </c>
      <c r="C42" s="136" t="s">
        <v>326</v>
      </c>
      <c r="D42" s="141" t="s">
        <v>77</v>
      </c>
      <c r="E42" s="165"/>
      <c r="F42" s="199" t="s">
        <v>64</v>
      </c>
      <c r="G42" s="202">
        <v>21000000</v>
      </c>
      <c r="H42" s="201">
        <v>21000000</v>
      </c>
      <c r="I42" s="35"/>
    </row>
    <row r="43" spans="2:9" ht="16.5" customHeight="1">
      <c r="B43" s="135" t="s">
        <v>209</v>
      </c>
      <c r="C43" s="136" t="s">
        <v>352</v>
      </c>
      <c r="D43" s="141" t="s">
        <v>77</v>
      </c>
      <c r="E43" s="165"/>
      <c r="F43" s="140" t="s">
        <v>64</v>
      </c>
      <c r="G43" s="200">
        <v>50000000</v>
      </c>
      <c r="H43" s="201">
        <v>50000000</v>
      </c>
      <c r="I43" s="35"/>
    </row>
    <row r="44" spans="2:9" ht="16.5" customHeight="1">
      <c r="B44" s="135" t="s">
        <v>300</v>
      </c>
      <c r="C44" s="136" t="s">
        <v>376</v>
      </c>
      <c r="D44" s="165" t="s">
        <v>302</v>
      </c>
      <c r="E44" s="165"/>
      <c r="F44" s="140" t="s">
        <v>64</v>
      </c>
      <c r="G44" s="200">
        <v>20000000</v>
      </c>
      <c r="H44" s="201">
        <v>20000000</v>
      </c>
      <c r="I44" s="35"/>
    </row>
    <row r="45" spans="2:9" ht="16.5" customHeight="1">
      <c r="B45" s="135" t="s">
        <v>214</v>
      </c>
      <c r="C45" s="136" t="s">
        <v>92</v>
      </c>
      <c r="D45" s="165" t="s">
        <v>77</v>
      </c>
      <c r="E45" s="204"/>
      <c r="F45" s="140" t="s">
        <v>65</v>
      </c>
      <c r="G45" s="200">
        <v>10000000</v>
      </c>
      <c r="H45" s="201">
        <v>87820000</v>
      </c>
      <c r="I45" s="35"/>
    </row>
    <row r="46" spans="2:9" ht="16.5" customHeight="1">
      <c r="B46" s="135" t="s">
        <v>215</v>
      </c>
      <c r="C46" s="136" t="s">
        <v>327</v>
      </c>
      <c r="D46" s="165" t="s">
        <v>378</v>
      </c>
      <c r="E46" s="165"/>
      <c r="F46" s="140" t="s">
        <v>64</v>
      </c>
      <c r="G46" s="200">
        <v>100000000</v>
      </c>
      <c r="H46" s="201">
        <v>100000000</v>
      </c>
      <c r="I46" s="35"/>
    </row>
    <row r="47" spans="2:9" ht="16.5" customHeight="1">
      <c r="B47" s="135" t="s">
        <v>215</v>
      </c>
      <c r="C47" s="136" t="s">
        <v>90</v>
      </c>
      <c r="D47" s="165" t="s">
        <v>378</v>
      </c>
      <c r="E47" s="165"/>
      <c r="F47" s="140" t="s">
        <v>65</v>
      </c>
      <c r="G47" s="200">
        <v>4000000</v>
      </c>
      <c r="H47" s="201">
        <v>35128000</v>
      </c>
      <c r="I47" s="35"/>
    </row>
    <row r="48" spans="2:9" ht="16.5" customHeight="1">
      <c r="B48" s="135" t="s">
        <v>211</v>
      </c>
      <c r="C48" s="136" t="s">
        <v>66</v>
      </c>
      <c r="D48" s="141" t="s">
        <v>77</v>
      </c>
      <c r="E48" s="165"/>
      <c r="F48" s="199" t="s">
        <v>65</v>
      </c>
      <c r="G48" s="200">
        <v>5000000</v>
      </c>
      <c r="H48" s="201">
        <v>43910000</v>
      </c>
      <c r="I48" s="35"/>
    </row>
    <row r="49" spans="2:9" ht="16.5" customHeight="1">
      <c r="B49" s="135" t="s">
        <v>211</v>
      </c>
      <c r="C49" s="136" t="s">
        <v>353</v>
      </c>
      <c r="D49" s="141" t="s">
        <v>77</v>
      </c>
      <c r="E49" s="165"/>
      <c r="F49" s="140" t="s">
        <v>65</v>
      </c>
      <c r="G49" s="200">
        <v>5000000</v>
      </c>
      <c r="H49" s="201">
        <v>43910000</v>
      </c>
      <c r="I49" s="35"/>
    </row>
    <row r="50" spans="2:9" ht="16.5" customHeight="1">
      <c r="B50" s="135" t="s">
        <v>210</v>
      </c>
      <c r="C50" s="136" t="s">
        <v>328</v>
      </c>
      <c r="D50" s="141" t="s">
        <v>77</v>
      </c>
      <c r="E50" s="165"/>
      <c r="F50" s="141" t="s">
        <v>64</v>
      </c>
      <c r="G50" s="201">
        <v>75000000</v>
      </c>
      <c r="H50" s="201">
        <v>75000000</v>
      </c>
      <c r="I50" s="35"/>
    </row>
    <row r="51" spans="2:9" ht="16.5" customHeight="1">
      <c r="B51" s="135" t="s">
        <v>210</v>
      </c>
      <c r="C51" s="136" t="s">
        <v>328</v>
      </c>
      <c r="D51" s="165" t="s">
        <v>77</v>
      </c>
      <c r="E51" s="165"/>
      <c r="F51" s="199" t="s">
        <v>64</v>
      </c>
      <c r="G51" s="202">
        <v>200000000</v>
      </c>
      <c r="H51" s="201">
        <v>200000000</v>
      </c>
      <c r="I51" s="35"/>
    </row>
    <row r="52" spans="2:9" ht="16.5" customHeight="1">
      <c r="B52" s="135" t="s">
        <v>210</v>
      </c>
      <c r="C52" s="136" t="s">
        <v>301</v>
      </c>
      <c r="D52" s="141" t="s">
        <v>77</v>
      </c>
      <c r="E52" s="165"/>
      <c r="F52" s="140" t="s">
        <v>65</v>
      </c>
      <c r="G52" s="200">
        <v>5000000</v>
      </c>
      <c r="H52" s="201">
        <v>43910000</v>
      </c>
      <c r="I52" s="35"/>
    </row>
    <row r="53" spans="2:9" ht="16.5" customHeight="1">
      <c r="B53" s="135" t="s">
        <v>217</v>
      </c>
      <c r="C53" s="136" t="s">
        <v>91</v>
      </c>
      <c r="D53" s="141" t="s">
        <v>77</v>
      </c>
      <c r="E53" s="165"/>
      <c r="F53" s="140" t="s">
        <v>65</v>
      </c>
      <c r="G53" s="200">
        <v>15000000</v>
      </c>
      <c r="H53" s="201">
        <v>131730000</v>
      </c>
      <c r="I53" s="35"/>
    </row>
    <row r="54" spans="2:9" ht="16.5" customHeight="1">
      <c r="B54" s="135" t="s">
        <v>217</v>
      </c>
      <c r="C54" s="136" t="s">
        <v>99</v>
      </c>
      <c r="D54" s="141" t="s">
        <v>77</v>
      </c>
      <c r="E54" s="165"/>
      <c r="F54" s="140" t="s">
        <v>65</v>
      </c>
      <c r="G54" s="200">
        <v>10000000</v>
      </c>
      <c r="H54" s="201">
        <v>87820000</v>
      </c>
      <c r="I54" s="35"/>
    </row>
    <row r="55" spans="2:9" ht="16.5" customHeight="1">
      <c r="B55" s="135" t="s">
        <v>217</v>
      </c>
      <c r="C55" s="136" t="s">
        <v>256</v>
      </c>
      <c r="D55" s="141" t="s">
        <v>77</v>
      </c>
      <c r="E55" s="165"/>
      <c r="F55" s="140" t="s">
        <v>65</v>
      </c>
      <c r="G55" s="200">
        <v>16000000</v>
      </c>
      <c r="H55" s="201">
        <v>140512000</v>
      </c>
      <c r="I55" s="35"/>
    </row>
    <row r="56" spans="2:9" ht="16.5" customHeight="1">
      <c r="B56" s="135" t="s">
        <v>350</v>
      </c>
      <c r="C56" s="136" t="s">
        <v>354</v>
      </c>
      <c r="D56" s="165" t="s">
        <v>77</v>
      </c>
      <c r="E56" s="165"/>
      <c r="F56" s="199" t="s">
        <v>65</v>
      </c>
      <c r="G56" s="200">
        <v>15000000</v>
      </c>
      <c r="H56" s="201">
        <v>131730000</v>
      </c>
      <c r="I56" s="35"/>
    </row>
    <row r="57" spans="2:9" ht="16.5" customHeight="1">
      <c r="B57" s="135" t="s">
        <v>350</v>
      </c>
      <c r="C57" s="136" t="s">
        <v>355</v>
      </c>
      <c r="D57" s="165" t="s">
        <v>77</v>
      </c>
      <c r="E57" s="165"/>
      <c r="F57" s="140" t="s">
        <v>65</v>
      </c>
      <c r="G57" s="200">
        <v>3000000</v>
      </c>
      <c r="H57" s="201">
        <v>26346000</v>
      </c>
      <c r="I57" s="35"/>
    </row>
    <row r="58" spans="2:9" ht="16.5" customHeight="1">
      <c r="B58" s="135" t="s">
        <v>372</v>
      </c>
      <c r="C58" s="136" t="s">
        <v>329</v>
      </c>
      <c r="D58" s="141" t="s">
        <v>77</v>
      </c>
      <c r="E58" s="165"/>
      <c r="F58" s="141" t="s">
        <v>64</v>
      </c>
      <c r="G58" s="201">
        <v>75000000</v>
      </c>
      <c r="H58" s="201">
        <v>75000000</v>
      </c>
      <c r="I58" s="35"/>
    </row>
    <row r="59" spans="2:9" ht="16.5" customHeight="1">
      <c r="B59" s="135" t="s">
        <v>372</v>
      </c>
      <c r="C59" s="136" t="s">
        <v>97</v>
      </c>
      <c r="D59" s="165" t="s">
        <v>77</v>
      </c>
      <c r="E59" s="165"/>
      <c r="F59" s="140" t="s">
        <v>65</v>
      </c>
      <c r="G59" s="200">
        <v>18800000</v>
      </c>
      <c r="H59" s="201">
        <v>165101600</v>
      </c>
      <c r="I59" s="35"/>
    </row>
    <row r="60" spans="2:9" ht="16.5" customHeight="1">
      <c r="B60" s="135" t="s">
        <v>372</v>
      </c>
      <c r="C60" s="136" t="s">
        <v>101</v>
      </c>
      <c r="D60" s="165" t="s">
        <v>77</v>
      </c>
      <c r="E60" s="165"/>
      <c r="F60" s="140" t="s">
        <v>65</v>
      </c>
      <c r="G60" s="200">
        <v>7000000</v>
      </c>
      <c r="H60" s="201">
        <v>61474000</v>
      </c>
      <c r="I60" s="35"/>
    </row>
    <row r="61" spans="2:9" ht="16.5" customHeight="1">
      <c r="B61" s="135" t="s">
        <v>372</v>
      </c>
      <c r="C61" s="136" t="s">
        <v>218</v>
      </c>
      <c r="D61" s="165" t="s">
        <v>77</v>
      </c>
      <c r="E61" s="165"/>
      <c r="F61" s="140" t="s">
        <v>65</v>
      </c>
      <c r="G61" s="200">
        <v>5000000</v>
      </c>
      <c r="H61" s="201">
        <v>43910000</v>
      </c>
      <c r="I61" s="35"/>
    </row>
    <row r="62" spans="2:9" ht="16.5" customHeight="1">
      <c r="B62" s="135" t="s">
        <v>216</v>
      </c>
      <c r="C62" s="136" t="s">
        <v>71</v>
      </c>
      <c r="D62" s="141" t="s">
        <v>77</v>
      </c>
      <c r="E62" s="165"/>
      <c r="F62" s="140" t="s">
        <v>65</v>
      </c>
      <c r="G62" s="200">
        <v>6250000</v>
      </c>
      <c r="H62" s="201">
        <v>54887500</v>
      </c>
      <c r="I62" s="35"/>
    </row>
    <row r="63" spans="2:9" ht="16.5" customHeight="1">
      <c r="B63" s="135"/>
      <c r="C63" s="136"/>
      <c r="D63" s="141"/>
      <c r="E63" s="165"/>
      <c r="F63" s="140"/>
      <c r="G63" s="201"/>
      <c r="H63" s="201"/>
      <c r="I63" s="35"/>
    </row>
    <row r="64" spans="2:9" ht="16.5" customHeight="1">
      <c r="B64" s="135" t="s">
        <v>366</v>
      </c>
      <c r="C64" s="136"/>
      <c r="D64" s="141" t="s">
        <v>358</v>
      </c>
      <c r="E64" s="165"/>
      <c r="F64" s="141" t="s">
        <v>64</v>
      </c>
      <c r="G64" s="201">
        <v>617861299.85000002</v>
      </c>
      <c r="H64" s="200">
        <v>617861299.85000002</v>
      </c>
      <c r="I64" s="35"/>
    </row>
    <row r="65" spans="2:9" ht="16.5" customHeight="1">
      <c r="B65" s="135" t="s">
        <v>366</v>
      </c>
      <c r="C65" s="136"/>
      <c r="D65" s="141" t="s">
        <v>358</v>
      </c>
      <c r="E65" s="165"/>
      <c r="F65" s="141" t="s">
        <v>65</v>
      </c>
      <c r="G65" s="201">
        <v>12759316.310000001</v>
      </c>
      <c r="H65" s="200">
        <v>112052315.83442001</v>
      </c>
      <c r="I65" s="35"/>
    </row>
    <row r="66" spans="2:9" ht="16.5" customHeight="1">
      <c r="B66" s="135" t="s">
        <v>366</v>
      </c>
      <c r="C66" s="136"/>
      <c r="D66" s="141" t="s">
        <v>358</v>
      </c>
      <c r="E66" s="165"/>
      <c r="F66" s="141" t="s">
        <v>102</v>
      </c>
      <c r="G66" s="201">
        <v>794154.06</v>
      </c>
      <c r="H66" s="202">
        <v>6239112.5415780004</v>
      </c>
      <c r="I66" s="35"/>
    </row>
    <row r="67" spans="2:9" ht="16.5" customHeight="1">
      <c r="B67" s="135" t="s">
        <v>367</v>
      </c>
      <c r="C67" s="136"/>
      <c r="D67" s="141" t="s">
        <v>358</v>
      </c>
      <c r="E67" s="165"/>
      <c r="F67" s="141" t="s">
        <v>64</v>
      </c>
      <c r="G67" s="201">
        <v>3266550</v>
      </c>
      <c r="H67" s="200">
        <v>3266550</v>
      </c>
      <c r="I67" s="35"/>
    </row>
    <row r="68" spans="2:9" ht="16.5" customHeight="1">
      <c r="B68" s="135" t="s">
        <v>368</v>
      </c>
      <c r="C68" s="136"/>
      <c r="D68" s="141" t="s">
        <v>358</v>
      </c>
      <c r="E68" s="165"/>
      <c r="F68" s="141" t="s">
        <v>64</v>
      </c>
      <c r="G68" s="201">
        <v>4798215.67</v>
      </c>
      <c r="H68" s="202">
        <v>4798215.67</v>
      </c>
      <c r="I68" s="35"/>
    </row>
    <row r="69" spans="2:9" ht="16.5" customHeight="1">
      <c r="B69" s="135"/>
      <c r="C69" s="135"/>
      <c r="D69" s="153"/>
      <c r="E69" s="165"/>
      <c r="F69" s="141"/>
      <c r="G69" s="176"/>
      <c r="H69" s="176"/>
      <c r="I69" s="35"/>
    </row>
    <row r="70" spans="2:9">
      <c r="B70" s="174"/>
      <c r="C70" s="136"/>
      <c r="D70" s="188"/>
      <c r="E70" s="188"/>
      <c r="F70" s="166"/>
      <c r="G70" s="175"/>
      <c r="H70" s="188"/>
      <c r="I70" s="27"/>
    </row>
    <row r="71" spans="2:9">
      <c r="B71" s="142" t="s">
        <v>219</v>
      </c>
      <c r="C71" s="143"/>
      <c r="D71" s="144"/>
      <c r="E71" s="188"/>
      <c r="F71" s="144"/>
      <c r="G71" s="145"/>
      <c r="H71" s="194">
        <f>SUM(H20:H68)</f>
        <v>4865496193.895999</v>
      </c>
      <c r="I71" s="27"/>
    </row>
    <row r="72" spans="2:9">
      <c r="B72" s="135"/>
      <c r="C72" s="136"/>
      <c r="D72" s="141"/>
      <c r="E72" s="188"/>
      <c r="F72" s="141"/>
      <c r="G72" s="137"/>
      <c r="H72" s="188"/>
      <c r="I72" s="27"/>
    </row>
    <row r="73" spans="2:9">
      <c r="B73" s="135"/>
      <c r="C73" s="136"/>
      <c r="D73" s="141"/>
      <c r="E73" s="188"/>
      <c r="F73" s="141"/>
      <c r="G73" s="165" t="s">
        <v>261</v>
      </c>
      <c r="H73" s="190">
        <f>H55/G55</f>
        <v>8.782</v>
      </c>
      <c r="I73" s="27"/>
    </row>
    <row r="74" spans="2:9">
      <c r="B74" s="4" t="s">
        <v>221</v>
      </c>
      <c r="C74" s="4"/>
      <c r="D74" s="165"/>
      <c r="E74" s="188"/>
      <c r="F74" s="165"/>
      <c r="G74" s="165" t="s">
        <v>260</v>
      </c>
      <c r="H74" s="190">
        <f>H66/G66</f>
        <v>7.8563000000000001</v>
      </c>
      <c r="I74" s="27"/>
    </row>
    <row r="75" spans="2:9">
      <c r="B75" s="4" t="s">
        <v>356</v>
      </c>
      <c r="C75" s="4"/>
      <c r="D75" s="165"/>
      <c r="E75" s="165"/>
      <c r="F75" s="165"/>
      <c r="G75" s="3"/>
      <c r="H75" s="3"/>
      <c r="I75" s="27"/>
    </row>
    <row r="76" spans="2:9">
      <c r="B76" s="4" t="s">
        <v>357</v>
      </c>
      <c r="C76" s="4"/>
      <c r="D76" s="165"/>
      <c r="E76" s="165"/>
      <c r="F76" s="165"/>
      <c r="I76" s="27"/>
    </row>
    <row r="77" spans="2:9">
      <c r="B77" s="179"/>
      <c r="C77" s="4"/>
      <c r="D77" s="165"/>
      <c r="E77" s="165"/>
      <c r="F77" s="165"/>
      <c r="H77" s="3"/>
      <c r="I77" s="27"/>
    </row>
    <row r="78" spans="2:9">
      <c r="B78" s="179"/>
      <c r="C78" s="4"/>
      <c r="D78" s="165"/>
      <c r="E78" s="165"/>
      <c r="F78" s="165"/>
      <c r="H78" s="3"/>
      <c r="I78" s="27"/>
    </row>
    <row r="79" spans="2:9">
      <c r="B79" s="179"/>
      <c r="C79" s="4"/>
      <c r="D79" s="165"/>
      <c r="E79" s="165"/>
      <c r="F79" s="165"/>
      <c r="H79" s="3"/>
    </row>
    <row r="80" spans="2:9">
      <c r="B80" s="179"/>
      <c r="C80" s="4"/>
      <c r="D80" s="165"/>
      <c r="E80" s="165"/>
      <c r="F80" s="165"/>
      <c r="H80" s="3"/>
    </row>
    <row r="81" spans="2:8">
      <c r="B81" s="179"/>
      <c r="C81" s="4"/>
      <c r="D81" s="165"/>
      <c r="E81" s="165"/>
      <c r="F81" s="165"/>
      <c r="H81" s="3"/>
    </row>
    <row r="82" spans="2:8">
      <c r="B82" s="179"/>
      <c r="C82" s="4"/>
      <c r="D82" s="165"/>
      <c r="E82" s="165"/>
      <c r="F82" s="165"/>
    </row>
    <row r="83" spans="2:8">
      <c r="B83" s="179"/>
      <c r="C83" s="4"/>
      <c r="D83" s="165"/>
      <c r="E83" s="165"/>
      <c r="F83" s="165"/>
    </row>
    <row r="84" spans="2:8">
      <c r="B84" s="179"/>
      <c r="C84" s="4"/>
      <c r="D84" s="165"/>
      <c r="E84" s="165"/>
      <c r="F84" s="165"/>
    </row>
    <row r="85" spans="2:8">
      <c r="B85" s="179"/>
      <c r="C85" s="4"/>
      <c r="D85" s="165"/>
      <c r="E85" s="165"/>
      <c r="F85" s="165"/>
    </row>
    <row r="86" spans="2:8">
      <c r="B86" s="179"/>
      <c r="C86" s="4"/>
      <c r="D86" s="165"/>
      <c r="E86" s="165"/>
      <c r="F86" s="165"/>
    </row>
  </sheetData>
  <sortState ref="B20:H62">
    <sortCondition ref="B20:B62"/>
  </sortState>
  <printOptions horizontalCentered="1"/>
  <pageMargins left="0.19685039370078741" right="0.31496062992125984" top="0.27559055118110237" bottom="0.31496062992125984" header="0.31496062992125984" footer="0.31496062992125984"/>
  <pageSetup paperSize="9" scale="51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Pool overview</vt:lpstr>
      <vt:lpstr>Substitute Collateral</vt:lpstr>
      <vt:lpstr>Cover!Print_Area</vt:lpstr>
      <vt:lpstr>'Pool overview'!Print_Area</vt:lpstr>
      <vt:lpstr>'Substitute Collateral'!Print_Area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Eivind Hegelstad</dc:creator>
  <cp:lastModifiedBy>Eivind Hegelstad</cp:lastModifiedBy>
  <cp:lastPrinted>2015-05-07T09:16:50Z</cp:lastPrinted>
  <dcterms:created xsi:type="dcterms:W3CDTF">2011-04-15T10:59:56Z</dcterms:created>
  <dcterms:modified xsi:type="dcterms:W3CDTF">2015-07-22T14:00:41Z</dcterms:modified>
</cp:coreProperties>
</file>