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1706\"/>
    </mc:Choice>
  </mc:AlternateContent>
  <bookViews>
    <workbookView xWindow="-15" yWindow="45" windowWidth="27240" windowHeight="12510" activeTab="2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Cover!$A$1:$J$63</definedName>
    <definedName name="_xlnm.Print_Area" localSheetId="1">'Pool overview'!$B$1:$F$216</definedName>
    <definedName name="_xlnm.Print_Area" localSheetId="2">'Substitute Collateral'!$A$3:$H$114</definedName>
  </definedNames>
  <calcPr calcId="152511"/>
</workbook>
</file>

<file path=xl/calcChain.xml><?xml version="1.0" encoding="utf-8"?>
<calcChain xmlns="http://schemas.openxmlformats.org/spreadsheetml/2006/main">
  <c r="C15" i="12" l="1"/>
  <c r="H108" i="12"/>
  <c r="H110" i="12"/>
  <c r="H113" i="12"/>
  <c r="H112" i="12"/>
  <c r="C35" i="11"/>
  <c r="C13" i="12" l="1"/>
  <c r="J13" i="11" l="1"/>
  <c r="C16" i="12" l="1"/>
  <c r="C14" i="12"/>
  <c r="C12" i="12"/>
  <c r="C10" i="12"/>
  <c r="C8" i="12"/>
  <c r="C7" i="12"/>
  <c r="C9" i="12" l="1"/>
  <c r="J20" i="11" l="1"/>
  <c r="C5" i="12" l="1"/>
</calcChain>
</file>

<file path=xl/sharedStrings.xml><?xml version="1.0" encoding="utf-8"?>
<sst xmlns="http://schemas.openxmlformats.org/spreadsheetml/2006/main" count="972" uniqueCount="475">
  <si>
    <t xml:space="preserve"> 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</si>
  <si>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</si>
  <si>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</si>
  <si>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</si>
  <si>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</si>
  <si>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</si>
  <si>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</si>
  <si>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</si>
  <si>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</si>
  <si>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</si>
  <si>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</si>
  <si>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</si>
  <si>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</si>
  <si>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</si>
  <si>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</si>
  <si>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</si>
  <si>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</si>
  <si>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</si>
  <si>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</si>
  <si>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</si>
  <si>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</si>
  <si>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</si>
  <si>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Ownership Status</t>
  </si>
  <si>
    <t>Owner Occupied</t>
  </si>
  <si>
    <t>Buy To Let Borrowers</t>
  </si>
  <si>
    <t>Totals</t>
  </si>
  <si>
    <t>Property Type (Residential)</t>
  </si>
  <si>
    <t>Repayment Type</t>
  </si>
  <si>
    <t>Repayment</t>
  </si>
  <si>
    <t>Seasoning in Months</t>
  </si>
  <si>
    <t>Borrower Status</t>
  </si>
  <si>
    <t>Employed</t>
  </si>
  <si>
    <t>Self-Employed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</si>
  <si>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</si>
  <si>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</si>
  <si>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</si>
  <si>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</si>
  <si>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</si>
  <si>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</si>
  <si>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</si>
  <si>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</si>
  <si>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</si>
  <si>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</si>
  <si>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</si>
  <si>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</si>
  <si>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</si>
  <si>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</si>
  <si>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</si>
  <si>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</si>
  <si>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</si>
  <si>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</si>
  <si>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</si>
  <si>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</si>
  <si>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</si>
  <si>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</si>
  <si>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</si>
  <si>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</si>
  <si>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</si>
  <si>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</si>
  <si>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</si>
  <si>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</si>
  <si>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</si>
  <si>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</si>
  <si>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</si>
  <si>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</si>
  <si>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</si>
  <si>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</si>
  <si>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</si>
  <si>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</si>
  <si>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</si>
  <si>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XS0587952085</t>
  </si>
  <si>
    <t>Semi-annually</t>
  </si>
  <si>
    <t>Covered Bond</t>
  </si>
  <si>
    <t>NO0010441678</t>
  </si>
  <si>
    <t>NO0010464944</t>
  </si>
  <si>
    <t>NO0010621782</t>
  </si>
  <si>
    <t>NO0010623234</t>
  </si>
  <si>
    <t>XS0674396782</t>
  </si>
  <si>
    <t>NO0010622137</t>
  </si>
  <si>
    <t>NO0010625460</t>
  </si>
  <si>
    <t>SEK</t>
  </si>
  <si>
    <t>Exposure type</t>
  </si>
  <si>
    <t>XS0646202407</t>
  </si>
  <si>
    <t>XS0738895373</t>
  </si>
  <si>
    <t>XS0731649660</t>
  </si>
  <si>
    <t>DE000A1K0UG6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</si>
  <si>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</si>
  <si>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</si>
  <si>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</si>
  <si>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</si>
  <si>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</si>
  <si>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</si>
  <si>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</si>
  <si>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</si>
  <si>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AAA / Aaa / AAA</t>
  </si>
  <si>
    <t>NO0010646904</t>
  </si>
  <si>
    <t>06 / 2018</t>
  </si>
  <si>
    <t>09 / 2013</t>
  </si>
  <si>
    <t>10 / 2017</t>
  </si>
  <si>
    <t>04 / 2016</t>
  </si>
  <si>
    <t>02 / 2021</t>
  </si>
  <si>
    <t>06 / 2017</t>
  </si>
  <si>
    <t>05 / 2022</t>
  </si>
  <si>
    <t>10 / 2026</t>
  </si>
  <si>
    <t>08 / 2018</t>
  </si>
  <si>
    <t>07 / 2017</t>
  </si>
  <si>
    <t>07 / 2022</t>
  </si>
  <si>
    <t>3.25% Fixed Rate</t>
  </si>
  <si>
    <t>1.25% Fixed Rate</t>
  </si>
  <si>
    <t>5.95% Fixed Rate</t>
  </si>
  <si>
    <t>6.015% Fixed Rate</t>
  </si>
  <si>
    <t>4.75%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</si>
  <si>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</si>
  <si>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</si>
  <si>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</si>
  <si>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</si>
  <si>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</si>
  <si>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</si>
  <si>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</si>
  <si>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</si>
  <si>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</si>
  <si>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</si>
  <si>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</si>
  <si>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</si>
  <si>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</si>
  <si>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Occupancy Status</t>
  </si>
  <si>
    <t>Investment Property (Buy-to-Let)</t>
  </si>
  <si>
    <t>Second/Holiday Home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</si>
  <si>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</si>
  <si>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</si>
  <si>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</si>
  <si>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</si>
  <si>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</si>
  <si>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</si>
  <si>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</si>
  <si>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</si>
  <si>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</si>
  <si>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</si>
  <si>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</si>
  <si>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</si>
  <si>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</si>
  <si>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</si>
  <si>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</si>
  <si>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</si>
  <si>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</si>
  <si>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</si>
  <si>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</si>
  <si>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</si>
  <si>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</si>
  <si>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</si>
  <si>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</si>
  <si>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</si>
  <si>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</si>
  <si>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</si>
  <si>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</si>
  <si>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</si>
  <si>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</si>
  <si>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</si>
  <si>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</si>
  <si>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</si>
  <si>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</si>
  <si>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</si>
  <si>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XS0820929437</t>
  </si>
  <si>
    <t>Public Covered Bonds Outstanding:</t>
  </si>
  <si>
    <t xml:space="preserve"> Series 5/2012</t>
  </si>
  <si>
    <t xml:space="preserve"> Series 1/2012</t>
  </si>
  <si>
    <t xml:space="preserve"> Series 6/2011</t>
  </si>
  <si>
    <t xml:space="preserve"> Series 1/2011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</si>
  <si>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</si>
  <si>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</si>
  <si>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</si>
  <si>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</si>
  <si>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</si>
  <si>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</si>
  <si>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</si>
  <si>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</si>
  <si>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Nordea Eiendomskreditt</t>
  </si>
  <si>
    <t>Sparebanken Vest Boligkreditt</t>
  </si>
  <si>
    <t>Skandinaviska Enskilda Bank</t>
  </si>
  <si>
    <t>KFW Bankengruppe</t>
  </si>
  <si>
    <t>OP Mortgage Bank</t>
  </si>
  <si>
    <t>Rentenbank</t>
  </si>
  <si>
    <t>Stadshypotek</t>
  </si>
  <si>
    <t>XS0851683473</t>
  </si>
  <si>
    <t>Currency breakdown (in NOK)</t>
  </si>
  <si>
    <t>Rating *</t>
  </si>
  <si>
    <t>* Rating is Fitch / Moody's / S&amp;P and is sourced from Bloomberg</t>
  </si>
  <si>
    <t>08 / 2019</t>
  </si>
  <si>
    <t>Apartment</t>
  </si>
  <si>
    <t>Detached House</t>
  </si>
  <si>
    <t>Holiday House</t>
  </si>
  <si>
    <t>Other</t>
  </si>
  <si>
    <t>Semi Detached House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</si>
  <si>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</si>
  <si>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</si>
  <si>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</si>
  <si>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</si>
  <si>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</si>
  <si>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</si>
  <si>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</si>
  <si>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</si>
  <si>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</si>
  <si>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</si>
  <si>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</si>
  <si>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</si>
  <si>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</si>
  <si>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</si>
  <si>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</si>
  <si>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</si>
  <si>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</si>
  <si>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</si>
  <si>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</si>
  <si>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</si>
  <si>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</si>
  <si>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</si>
  <si>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</si>
  <si>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</si>
  <si>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</si>
  <si>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</si>
  <si>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</si>
  <si>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</si>
  <si>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</si>
  <si>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</si>
  <si>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</si>
  <si>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</si>
  <si>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</si>
  <si>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</si>
  <si>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</si>
  <si>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</si>
  <si>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</si>
  <si>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</si>
  <si>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</si>
  <si>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</si>
  <si>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</si>
  <si>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</si>
  <si>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</si>
  <si>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2012</t>
  </si>
  <si>
    <t>02 / 2012</t>
  </si>
  <si>
    <t>08 / 2011</t>
  </si>
  <si>
    <t>02 / 2011</t>
  </si>
  <si>
    <t>11 / 2012</t>
  </si>
  <si>
    <t>05 / 2012</t>
  </si>
  <si>
    <t>01 / 2013</t>
  </si>
  <si>
    <t>09 / 2012</t>
  </si>
  <si>
    <t>10 / 2011</t>
  </si>
  <si>
    <t>07 / 2011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</si>
  <si>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</si>
  <si>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</si>
  <si>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</si>
  <si>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</si>
  <si>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</si>
  <si>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</si>
  <si>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</si>
  <si>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</si>
  <si>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</si>
  <si>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</si>
  <si>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</si>
  <si>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</si>
  <si>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</si>
  <si>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</si>
  <si>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</si>
  <si>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</si>
  <si>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>XS0969571065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</si>
  <si>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</si>
  <si>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</si>
  <si>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</si>
  <si>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</si>
  <si>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</si>
  <si>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</si>
  <si>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</si>
  <si>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</si>
  <si>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</si>
  <si>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</si>
  <si>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</si>
  <si>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</si>
  <si>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</si>
  <si>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</si>
  <si>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</si>
  <si>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</si>
  <si>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</si>
  <si>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</si>
  <si>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NO0010503931</t>
  </si>
  <si>
    <t>Series 1/2014</t>
  </si>
  <si>
    <t>Series 6/2012</t>
  </si>
  <si>
    <t>Series 4/2012</t>
  </si>
  <si>
    <t>Series 7/2011</t>
  </si>
  <si>
    <t>Series 5/2011</t>
  </si>
  <si>
    <t>Series 4/2011</t>
  </si>
  <si>
    <t>Series 3/2011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</si>
  <si>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</si>
  <si>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</si>
  <si>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</si>
  <si>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</si>
  <si>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</si>
  <si>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</si>
  <si>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</si>
  <si>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</si>
  <si>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</si>
  <si>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</si>
  <si>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</si>
  <si>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</si>
  <si>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</si>
  <si>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</si>
  <si>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</si>
  <si>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Series 1/2015</t>
  </si>
  <si>
    <t>04 / 2015</t>
  </si>
  <si>
    <t>06 / 2021</t>
  </si>
  <si>
    <t>NO0010730005</t>
  </si>
  <si>
    <t>Series 2/2015</t>
  </si>
  <si>
    <t>NO0010730047</t>
  </si>
  <si>
    <t>XS1190992930</t>
  </si>
  <si>
    <t>- / Aaa / -</t>
  </si>
  <si>
    <t>Skandinaviska Enskilda Bank Oslo</t>
  </si>
  <si>
    <t>CITY OF STOCKHOLM</t>
  </si>
  <si>
    <t>NO0010664394</t>
  </si>
  <si>
    <t>Series 3/2015</t>
  </si>
  <si>
    <t>09 / 2015</t>
  </si>
  <si>
    <t>09 / 2022</t>
  </si>
  <si>
    <t>XS1285867419</t>
  </si>
  <si>
    <t>Møre Boligkreditt AS</t>
  </si>
  <si>
    <t>NO0010721111</t>
  </si>
  <si>
    <t>NO0010674971</t>
  </si>
  <si>
    <t>NO0010703531</t>
  </si>
  <si>
    <t>NO0010729817</t>
  </si>
  <si>
    <t>XS1285892870</t>
  </si>
  <si>
    <t>NO0010646847</t>
  </si>
  <si>
    <t>NO0010673155</t>
  </si>
  <si>
    <t>Gov't Guaranteed</t>
  </si>
  <si>
    <t>Series 4 / 2015</t>
  </si>
  <si>
    <t>11 / 2015</t>
  </si>
  <si>
    <t>11 / 2018</t>
  </si>
  <si>
    <t>XS1320110791</t>
  </si>
  <si>
    <t>Eika Boligkreditt AS</t>
  </si>
  <si>
    <t>XS1308759718</t>
  </si>
  <si>
    <t>NO0010612039</t>
  </si>
  <si>
    <t>NO0010663727</t>
  </si>
  <si>
    <t>NO0010751928</t>
  </si>
  <si>
    <t>NO0010646078</t>
  </si>
  <si>
    <t>NO0010695075</t>
  </si>
  <si>
    <t>NO0010748338</t>
  </si>
  <si>
    <t>NO0010712953</t>
  </si>
  <si>
    <t>XS1300812077</t>
  </si>
  <si>
    <t>Swedbank</t>
  </si>
  <si>
    <t>Series 3 / 2016</t>
  </si>
  <si>
    <t>03 / 2016</t>
  </si>
  <si>
    <t>02 / 2018</t>
  </si>
  <si>
    <t>02 / 2019</t>
  </si>
  <si>
    <t>09 / 2021</t>
  </si>
  <si>
    <t>0.375% Fixed rate</t>
  </si>
  <si>
    <t>0.125% Fixed rate</t>
  </si>
  <si>
    <t>0.75% Fixed rate</t>
  </si>
  <si>
    <t>1.50% Fixed rate</t>
  </si>
  <si>
    <t>Floating rate</t>
  </si>
  <si>
    <t>1.25% Fixed rate</t>
  </si>
  <si>
    <t>2.75% Fixed rate</t>
  </si>
  <si>
    <t>3.375% Fixed rate</t>
  </si>
  <si>
    <t>4% Fixed rate</t>
  </si>
  <si>
    <t>XS1377237869</t>
  </si>
  <si>
    <t>Series 6 / 2016</t>
  </si>
  <si>
    <t>01 / 2026</t>
  </si>
  <si>
    <t>0.72% Fixed rate</t>
  </si>
  <si>
    <t>XS1394910688</t>
  </si>
  <si>
    <t>DX000A168Y14</t>
  </si>
  <si>
    <t>NO0010622087</t>
  </si>
  <si>
    <t>XS0332675502</t>
  </si>
  <si>
    <t>XS1087815483</t>
  </si>
  <si>
    <t>XS1373992616</t>
  </si>
  <si>
    <t>03 / 2023</t>
  </si>
  <si>
    <t>NO0010756885</t>
  </si>
  <si>
    <t>NO0010760176</t>
  </si>
  <si>
    <t>NO0010760804</t>
  </si>
  <si>
    <t>Series 4/2016</t>
  </si>
  <si>
    <t>Series 1/2013</t>
  </si>
  <si>
    <t>06 / 2028</t>
  </si>
  <si>
    <t>2.38% Fixed Rate</t>
  </si>
  <si>
    <t>Series 5/2016</t>
  </si>
  <si>
    <t>06 / 2022</t>
  </si>
  <si>
    <t>3m NIBOR + 74bps</t>
  </si>
  <si>
    <t>02 / 2016</t>
  </si>
  <si>
    <t>Series 1/2016</t>
  </si>
  <si>
    <t>Series 2 / 2016</t>
  </si>
  <si>
    <t>03 / 2024</t>
  </si>
  <si>
    <t>XS1373138988</t>
  </si>
  <si>
    <t>3m Euribor + 60bps</t>
  </si>
  <si>
    <t>n/a</t>
  </si>
  <si>
    <t>DANSKE BANK A/S</t>
  </si>
  <si>
    <t>Sparebanken Sør Boligkreditt AS</t>
  </si>
  <si>
    <t>Swedish Covered Bond Corporation</t>
  </si>
  <si>
    <t>NO0010765670</t>
  </si>
  <si>
    <t>XS1396253236</t>
  </si>
  <si>
    <t>NO0010502149</t>
  </si>
  <si>
    <t>XS0881369770</t>
  </si>
  <si>
    <t>XS1044766191</t>
  </si>
  <si>
    <t>XS1397054245</t>
  </si>
  <si>
    <t>NO0010764046</t>
  </si>
  <si>
    <t>NX0010696990</t>
  </si>
  <si>
    <t>NO0010759632</t>
  </si>
  <si>
    <t>XS1324085569</t>
  </si>
  <si>
    <t>XS0894500981</t>
  </si>
  <si>
    <t>XS1117542412</t>
  </si>
  <si>
    <t>XS1314150878</t>
  </si>
  <si>
    <t>XS1362319284</t>
  </si>
  <si>
    <t>NX0010755275</t>
  </si>
  <si>
    <t>XS1324397964</t>
  </si>
  <si>
    <t>XS1368543135</t>
  </si>
  <si>
    <t>XS1435031270</t>
  </si>
  <si>
    <t>Series 7 / 2016</t>
  </si>
  <si>
    <t>08 / 2016</t>
  </si>
  <si>
    <t>08 / 2026</t>
  </si>
  <si>
    <t>XS1482554075</t>
  </si>
  <si>
    <t>NO0010771082</t>
  </si>
  <si>
    <t>XS0896159257</t>
  </si>
  <si>
    <t>NO0010732258</t>
  </si>
  <si>
    <t>NO0010775190</t>
  </si>
  <si>
    <t>NO0010774474</t>
  </si>
  <si>
    <t>AAA / -- / AAA</t>
  </si>
  <si>
    <t>-- / Aaa / AAA</t>
  </si>
  <si>
    <t>- / Aaa / --</t>
  </si>
  <si>
    <t>-- / Aaa / -</t>
  </si>
  <si>
    <t>A- / A1 / --</t>
  </si>
  <si>
    <t>AA- / Aa3 / A+</t>
  </si>
  <si>
    <t>AA- / Aa3 / AA-</t>
  </si>
  <si>
    <t>Series 2 / 2017</t>
  </si>
  <si>
    <t>01 / 2017</t>
  </si>
  <si>
    <t>01 / 2022</t>
  </si>
  <si>
    <t>0.05% Fixed rate</t>
  </si>
  <si>
    <t>XS1555317897</t>
  </si>
  <si>
    <t>Series 1 / 2017</t>
  </si>
  <si>
    <t>01 / 2027</t>
  </si>
  <si>
    <t>XS1551914143</t>
  </si>
  <si>
    <t>3m Euribor +100 bps</t>
  </si>
  <si>
    <t>12 / 2016</t>
  </si>
  <si>
    <t>11 / 2026</t>
  </si>
  <si>
    <t>2.10% Fixed Rate</t>
  </si>
  <si>
    <t>NO0010778764</t>
  </si>
  <si>
    <t>Series 8/2016</t>
  </si>
  <si>
    <t>9 / 2019</t>
  </si>
  <si>
    <t>Nordea Bank AB</t>
  </si>
  <si>
    <t>NO0010777253</t>
  </si>
  <si>
    <t>-- / Aaa / --</t>
  </si>
  <si>
    <t>XS1548410080</t>
  </si>
  <si>
    <t>NO0010777584</t>
  </si>
  <si>
    <t>NO0010762685</t>
  </si>
  <si>
    <t>Sparebank 1 SR-Bank</t>
  </si>
  <si>
    <t xml:space="preserve">   Government debt</t>
  </si>
  <si>
    <t>Series 3 / 2017</t>
  </si>
  <si>
    <t>06 / 2024</t>
  </si>
  <si>
    <t>XS1637099026</t>
  </si>
  <si>
    <t>Covered Bond Programme - Investor Report June 2017</t>
  </si>
  <si>
    <t>DnB NOR Boligkreditt AS</t>
  </si>
  <si>
    <t>Nordea Hypotek AB</t>
  </si>
  <si>
    <t>Norsk Stat</t>
  </si>
  <si>
    <t>German Government (Bund)</t>
  </si>
  <si>
    <t>NO0010795768</t>
  </si>
  <si>
    <t>NO0010634777</t>
  </si>
  <si>
    <t>XS1566992415</t>
  </si>
  <si>
    <t>NO0010793573</t>
  </si>
  <si>
    <t>XS1626109968</t>
  </si>
  <si>
    <t>XS1554271590</t>
  </si>
  <si>
    <t>NO0010774516</t>
  </si>
  <si>
    <t>NO0010798275</t>
  </si>
  <si>
    <t>NO0010679806</t>
  </si>
  <si>
    <t>XS1622285283</t>
  </si>
  <si>
    <t>NO0010798044</t>
  </si>
  <si>
    <t>XS1565074744</t>
  </si>
  <si>
    <t>DE0001137669</t>
  </si>
  <si>
    <t>Sovereign</t>
  </si>
  <si>
    <t>Sparebank 1 Nord-Norge</t>
  </si>
  <si>
    <t>A / A1 / --</t>
  </si>
  <si>
    <t>Danske Bank</t>
  </si>
  <si>
    <t>Reverse repos</t>
  </si>
  <si>
    <t>A / A2 / A</t>
  </si>
  <si>
    <t xml:space="preserve">   Reverse repos</t>
  </si>
  <si>
    <t>2nd Quarter 2017</t>
  </si>
  <si>
    <t>Date of Report: 30/06/17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</si>
</sst>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mmmm\ yyyy"/>
    <numFmt numFmtId="167" formatCode="[$NOK]\ #,##0"/>
    <numFmt numFmtId="168" formatCode="0.0\ %"/>
    <numFmt numFmtId="169" formatCode="#,##0_ ;[Red]\-#,##0\ "/>
    <numFmt numFmtId="170" formatCode="_-&quot;£&quot;* #,##0_-;\-&quot;£&quot;* #,##0_-;_-&quot;£&quot;* &quot;-&quot;??_-;_-@_-"/>
    <numFmt numFmtId="171" formatCode="_-* #,##0_-;\-* #,##0_-;_-* &quot;-&quot;??_-;_-@_-"/>
    <numFmt numFmtId="172" formatCode="_(* #,##0_);_(* \(#,##0\);_(* &quot;-&quot;??_);_(@_)"/>
    <numFmt numFmtId="173" formatCode="_ * #,##0_ ;_ * \-#,##0_ ;_ * &quot;-&quot;??_ ;_ @_ "/>
    <numFmt numFmtId="174" formatCode="0.0"/>
    <numFmt numFmtId="175" formatCode="0.000\ %"/>
    <numFmt numFmtId="176" formatCode="#,##0.0000"/>
    <numFmt numFmtId="177" formatCode="_(* #,##0.00_);_(* \(#,##0.00\);_(* &quot;-&quot;??_);_(@_)"/>
    <numFmt numFmtId="178" formatCode="[$NOK]\ #,##0.00"/>
    <numFmt numFmtId="179" formatCode="_ * #,##0.0000_ ;_ * \-#,##0.0000_ ;_ * &quot;-&quot;??_ ;_ @_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153443"/>
      <name val="AzoSans-Regula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</cellStyleXfs>
  <cellXfs count="260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71" fontId="20" fillId="0" borderId="0" xfId="42" applyNumberFormat="1" applyFont="1" applyAlignment="1">
      <alignment horizontal="center"/>
    </xf>
    <xf numFmtId="171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71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3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7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0" fontId="22" fillId="33" borderId="16" xfId="0" applyFont="1" applyFill="1" applyBorder="1"/>
    <xf numFmtId="0" fontId="22" fillId="33" borderId="17" xfId="0" applyFont="1" applyFill="1" applyBorder="1"/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6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9" fontId="22" fillId="33" borderId="10" xfId="0" applyNumberFormat="1" applyFont="1" applyFill="1" applyBorder="1" applyAlignment="1">
      <alignment horizontal="center"/>
    </xf>
    <xf numFmtId="167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9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9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9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7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9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9" fontId="22" fillId="33" borderId="16" xfId="0" applyNumberFormat="1" applyFont="1" applyFill="1" applyBorder="1" applyAlignment="1">
      <alignment horizontal="center"/>
    </xf>
    <xf numFmtId="167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9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7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9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67" fontId="22" fillId="33" borderId="22" xfId="44" applyNumberFormat="1" applyFont="1" applyFill="1" applyBorder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18" fillId="0" borderId="0" xfId="0" applyFont="1" applyFill="1" applyBorder="1"/>
    <xf numFmtId="169" fontId="18" fillId="0" borderId="0" xfId="0" applyNumberFormat="1" applyFont="1" applyFill="1" applyBorder="1" applyAlignment="1">
      <alignment horizontal="center"/>
    </xf>
    <xf numFmtId="170" fontId="18" fillId="0" borderId="0" xfId="44" applyNumberFormat="1" applyFont="1" applyFill="1" applyBorder="1"/>
    <xf numFmtId="10" fontId="18" fillId="0" borderId="0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67" fontId="22" fillId="33" borderId="14" xfId="44" applyNumberFormat="1" applyFont="1" applyFill="1" applyBorder="1" applyAlignment="1">
      <alignment horizontal="center"/>
    </xf>
    <xf numFmtId="167" fontId="22" fillId="0" borderId="14" xfId="42" applyNumberFormat="1" applyFont="1" applyBorder="1" applyAlignment="1">
      <alignment horizontal="center"/>
    </xf>
    <xf numFmtId="169" fontId="18" fillId="33" borderId="21" xfId="0" applyNumberFormat="1" applyFont="1" applyFill="1" applyBorder="1" applyAlignment="1">
      <alignment horizontal="center"/>
    </xf>
    <xf numFmtId="9" fontId="18" fillId="33" borderId="21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9" fontId="22" fillId="0" borderId="13" xfId="0" applyNumberFormat="1" applyFont="1" applyBorder="1" applyAlignment="1">
      <alignment horizontal="center"/>
    </xf>
    <xf numFmtId="169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0" fontId="22" fillId="33" borderId="11" xfId="43" applyNumberFormat="1" applyFont="1" applyFill="1" applyBorder="1" applyAlignment="1">
      <alignment horizontal="center"/>
    </xf>
    <xf numFmtId="171" fontId="22" fillId="0" borderId="16" xfId="42" applyNumberFormat="1" applyFont="1" applyBorder="1" applyAlignment="1"/>
    <xf numFmtId="169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70" fontId="18" fillId="33" borderId="0" xfId="44" applyNumberFormat="1" applyFont="1" applyFill="1" applyBorder="1" applyAlignment="1">
      <alignment horizontal="center"/>
    </xf>
    <xf numFmtId="169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5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5" fontId="22" fillId="33" borderId="18" xfId="43" applyNumberFormat="1" applyFont="1" applyFill="1" applyBorder="1" applyAlignment="1">
      <alignment horizontal="center"/>
    </xf>
    <xf numFmtId="175" fontId="18" fillId="33" borderId="18" xfId="43" applyNumberFormat="1" applyFont="1" applyFill="1" applyBorder="1" applyAlignment="1">
      <alignment horizontal="center"/>
    </xf>
    <xf numFmtId="43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9" fontId="22" fillId="33" borderId="0" xfId="0" applyNumberFormat="1" applyFont="1" applyFill="1" applyBorder="1" applyAlignment="1">
      <alignment horizontal="center"/>
    </xf>
    <xf numFmtId="167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169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7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3" borderId="10" xfId="0" applyFont="1" applyFill="1" applyBorder="1"/>
    <xf numFmtId="171" fontId="20" fillId="33" borderId="22" xfId="42" applyNumberFormat="1" applyFont="1" applyFill="1" applyBorder="1"/>
    <xf numFmtId="0" fontId="20" fillId="33" borderId="14" xfId="0" applyFont="1" applyFill="1" applyBorder="1"/>
    <xf numFmtId="171" fontId="20" fillId="33" borderId="13" xfId="42" applyNumberFormat="1" applyFont="1" applyFill="1" applyBorder="1"/>
    <xf numFmtId="172" fontId="20" fillId="33" borderId="13" xfId="0" applyNumberFormat="1" applyFont="1" applyFill="1" applyBorder="1"/>
    <xf numFmtId="0" fontId="20" fillId="33" borderId="16" xfId="0" applyFont="1" applyFill="1" applyBorder="1"/>
    <xf numFmtId="172" fontId="20" fillId="33" borderId="18" xfId="0" applyNumberFormat="1" applyFont="1" applyFill="1" applyBorder="1"/>
    <xf numFmtId="3" fontId="21" fillId="0" borderId="0" xfId="48" applyNumberFormat="1" applyFont="1" applyFill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2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0" fontId="21" fillId="33" borderId="10" xfId="0" applyFont="1" applyFill="1" applyBorder="1"/>
    <xf numFmtId="169" fontId="21" fillId="0" borderId="22" xfId="0" applyNumberFormat="1" applyFont="1" applyBorder="1" applyAlignment="1">
      <alignment horizontal="center"/>
    </xf>
    <xf numFmtId="10" fontId="21" fillId="33" borderId="11" xfId="43" applyNumberFormat="1" applyFont="1" applyFill="1" applyBorder="1" applyAlignment="1">
      <alignment horizontal="center"/>
    </xf>
    <xf numFmtId="167" fontId="21" fillId="33" borderId="13" xfId="44" applyNumberFormat="1" applyFont="1" applyFill="1" applyBorder="1" applyAlignment="1">
      <alignment horizontal="center"/>
    </xf>
    <xf numFmtId="10" fontId="21" fillId="33" borderId="12" xfId="43" applyNumberFormat="1" applyFont="1" applyFill="1" applyBorder="1" applyAlignment="1">
      <alignment horizontal="center"/>
    </xf>
    <xf numFmtId="0" fontId="21" fillId="33" borderId="14" xfId="0" applyFont="1" applyFill="1" applyBorder="1"/>
    <xf numFmtId="169" fontId="21" fillId="33" borderId="13" xfId="0" applyNumberFormat="1" applyFont="1" applyFill="1" applyBorder="1" applyAlignment="1">
      <alignment horizontal="center"/>
    </xf>
    <xf numFmtId="10" fontId="21" fillId="33" borderId="0" xfId="43" applyNumberFormat="1" applyFont="1" applyFill="1" applyBorder="1" applyAlignment="1">
      <alignment horizontal="center"/>
    </xf>
    <xf numFmtId="10" fontId="21" fillId="33" borderId="24" xfId="43" applyNumberFormat="1" applyFont="1" applyFill="1" applyBorder="1" applyAlignment="1">
      <alignment horizontal="center"/>
    </xf>
    <xf numFmtId="0" fontId="21" fillId="0" borderId="18" xfId="0" applyNumberFormat="1" applyFont="1" applyBorder="1" applyAlignment="1">
      <alignment horizontal="center"/>
    </xf>
    <xf numFmtId="10" fontId="21" fillId="33" borderId="17" xfId="43" applyNumberFormat="1" applyFont="1" applyFill="1" applyBorder="1" applyAlignment="1">
      <alignment horizontal="center"/>
    </xf>
    <xf numFmtId="167" fontId="21" fillId="33" borderId="18" xfId="44" applyNumberFormat="1" applyFont="1" applyFill="1" applyBorder="1" applyAlignment="1">
      <alignment horizontal="center"/>
    </xf>
    <xf numFmtId="10" fontId="21" fillId="33" borderId="25" xfId="43" applyNumberFormat="1" applyFont="1" applyFill="1" applyBorder="1" applyAlignment="1">
      <alignment horizontal="center"/>
    </xf>
    <xf numFmtId="0" fontId="33" fillId="33" borderId="21" xfId="0" applyFont="1" applyFill="1" applyBorder="1"/>
    <xf numFmtId="169" fontId="33" fillId="33" borderId="16" xfId="0" applyNumberFormat="1" applyFont="1" applyFill="1" applyBorder="1" applyAlignment="1">
      <alignment horizontal="center"/>
    </xf>
    <xf numFmtId="9" fontId="33" fillId="33" borderId="18" xfId="43" applyNumberFormat="1" applyFont="1" applyFill="1" applyBorder="1" applyAlignment="1">
      <alignment horizontal="center"/>
    </xf>
    <xf numFmtId="167" fontId="33" fillId="33" borderId="18" xfId="44" applyNumberFormat="1" applyFont="1" applyFill="1" applyBorder="1" applyAlignment="1">
      <alignment horizontal="center"/>
    </xf>
    <xf numFmtId="9" fontId="33" fillId="33" borderId="25" xfId="43" applyNumberFormat="1" applyFont="1" applyFill="1" applyBorder="1" applyAlignment="1">
      <alignment horizontal="center"/>
    </xf>
    <xf numFmtId="174" fontId="0" fillId="0" borderId="0" xfId="0" applyNumberFormat="1"/>
    <xf numFmtId="178" fontId="0" fillId="0" borderId="0" xfId="0" applyNumberFormat="1"/>
    <xf numFmtId="172" fontId="19" fillId="0" borderId="0" xfId="42" applyNumberFormat="1" applyFont="1" applyFill="1" applyBorder="1"/>
    <xf numFmtId="172" fontId="20" fillId="0" borderId="0" xfId="0" applyNumberFormat="1" applyFont="1"/>
    <xf numFmtId="168" fontId="20" fillId="0" borderId="0" xfId="43" applyNumberFormat="1" applyFont="1"/>
    <xf numFmtId="3" fontId="22" fillId="0" borderId="0" xfId="0" applyNumberFormat="1" applyFont="1" applyFill="1" applyBorder="1" applyAlignment="1">
      <alignment horizontal="center"/>
    </xf>
    <xf numFmtId="173" fontId="34" fillId="0" borderId="0" xfId="42" applyNumberFormat="1" applyFont="1" applyFill="1"/>
    <xf numFmtId="0" fontId="0" fillId="0" borderId="0" xfId="0" applyFont="1" applyFill="1"/>
    <xf numFmtId="17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0" fillId="0" borderId="0" xfId="0" applyNumberFormat="1" applyFont="1" applyFill="1" applyBorder="1"/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172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20" fillId="33" borderId="0" xfId="0" applyFont="1" applyFill="1" applyBorder="1"/>
    <xf numFmtId="0" fontId="35" fillId="0" borderId="0" xfId="0" applyFont="1" applyBorder="1"/>
    <xf numFmtId="10" fontId="21" fillId="33" borderId="14" xfId="43" applyNumberFormat="1" applyFont="1" applyFill="1" applyBorder="1" applyAlignment="1">
      <alignment horizontal="center"/>
    </xf>
    <xf numFmtId="10" fontId="21" fillId="33" borderId="13" xfId="43" applyNumberFormat="1" applyFont="1" applyFill="1" applyBorder="1" applyAlignment="1">
      <alignment horizontal="center"/>
    </xf>
    <xf numFmtId="169" fontId="21" fillId="33" borderId="18" xfId="0" applyNumberFormat="1" applyFont="1" applyFill="1" applyBorder="1" applyAlignment="1">
      <alignment horizontal="center"/>
    </xf>
    <xf numFmtId="10" fontId="21" fillId="33" borderId="18" xfId="43" applyNumberFormat="1" applyFont="1" applyFill="1" applyBorder="1" applyAlignment="1">
      <alignment horizontal="center"/>
    </xf>
    <xf numFmtId="10" fontId="33" fillId="33" borderId="18" xfId="43" applyNumberFormat="1" applyFont="1" applyFill="1" applyBorder="1" applyAlignment="1">
      <alignment horizontal="center"/>
    </xf>
    <xf numFmtId="167" fontId="33" fillId="33" borderId="21" xfId="44" applyNumberFormat="1" applyFont="1" applyFill="1" applyBorder="1" applyAlignment="1">
      <alignment horizontal="center"/>
    </xf>
    <xf numFmtId="10" fontId="33" fillId="33" borderId="21" xfId="43" applyNumberFormat="1" applyFont="1" applyFill="1" applyBorder="1" applyAlignment="1">
      <alignment horizontal="center"/>
    </xf>
    <xf numFmtId="176" fontId="36" fillId="0" borderId="0" xfId="0" applyNumberFormat="1" applyFont="1"/>
    <xf numFmtId="10" fontId="22" fillId="0" borderId="0" xfId="0" applyNumberFormat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17" fontId="34" fillId="0" borderId="0" xfId="0" quotePrefix="1" applyNumberFormat="1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0" borderId="0" xfId="0" applyFont="1" applyBorder="1" applyAlignment="1">
      <alignment horizontal="center"/>
    </xf>
    <xf numFmtId="179" fontId="20" fillId="0" borderId="0" xfId="0" applyNumberFormat="1" applyFont="1"/>
    <xf numFmtId="173" fontId="0" fillId="0" borderId="0" xfId="0" applyNumberFormat="1"/>
    <xf numFmtId="165" fontId="0" fillId="0" borderId="0" xfId="0" applyNumberFormat="1"/>
    <xf numFmtId="3" fontId="21" fillId="0" borderId="15" xfId="0" applyNumberFormat="1" applyFont="1" applyBorder="1" applyAlignment="1">
      <alignment horizontal="center"/>
    </xf>
    <xf numFmtId="168" fontId="21" fillId="33" borderId="13" xfId="43" applyNumberFormat="1" applyFont="1" applyFill="1" applyBorder="1" applyAlignment="1">
      <alignment horizontal="center"/>
    </xf>
    <xf numFmtId="174" fontId="21" fillId="33" borderId="13" xfId="43" applyNumberFormat="1" applyFont="1" applyFill="1" applyBorder="1" applyAlignment="1">
      <alignment horizontal="center"/>
    </xf>
    <xf numFmtId="168" fontId="21" fillId="33" borderId="18" xfId="43" applyNumberFormat="1" applyFont="1" applyFill="1" applyBorder="1" applyAlignment="1">
      <alignment horizontal="center"/>
    </xf>
    <xf numFmtId="0" fontId="21" fillId="0" borderId="0" xfId="42" applyNumberFormat="1" applyFont="1" applyFill="1" applyBorder="1"/>
    <xf numFmtId="0" fontId="33" fillId="0" borderId="0" xfId="42" applyNumberFormat="1" applyFont="1" applyFill="1" applyBorder="1"/>
    <xf numFmtId="3" fontId="21" fillId="0" borderId="0" xfId="42" applyNumberFormat="1" applyFont="1" applyFill="1" applyBorder="1"/>
    <xf numFmtId="0" fontId="0" fillId="0" borderId="0" xfId="0" applyFill="1"/>
    <xf numFmtId="165" fontId="0" fillId="0" borderId="0" xfId="42" applyFont="1" applyAlignment="1">
      <alignment horizontal="center"/>
    </xf>
    <xf numFmtId="165" fontId="0" fillId="0" borderId="0" xfId="42" applyFont="1" applyAlignment="1">
      <alignment horizontal="right"/>
    </xf>
    <xf numFmtId="165" fontId="34" fillId="0" borderId="0" xfId="42" applyFont="1" applyAlignment="1">
      <alignment horizontal="center"/>
    </xf>
    <xf numFmtId="165" fontId="0" fillId="0" borderId="0" xfId="42" applyFont="1" applyFill="1" applyBorder="1" applyAlignment="1">
      <alignment horizontal="center"/>
    </xf>
    <xf numFmtId="165" fontId="26" fillId="0" borderId="0" xfId="42" applyFont="1" applyAlignment="1">
      <alignment horizontal="center"/>
    </xf>
    <xf numFmtId="165" fontId="22" fillId="0" borderId="0" xfId="42" applyFont="1" applyFill="1" applyBorder="1" applyAlignment="1">
      <alignment horizontal="center"/>
    </xf>
    <xf numFmtId="3" fontId="0" fillId="0" borderId="0" xfId="0" applyNumberFormat="1"/>
    <xf numFmtId="165" fontId="34" fillId="0" borderId="0" xfId="42" applyFont="1" applyAlignment="1">
      <alignment horizontal="right"/>
    </xf>
    <xf numFmtId="0" fontId="0" fillId="0" borderId="0" xfId="0" applyAlignment="1">
      <alignment horizontal="left"/>
    </xf>
    <xf numFmtId="3" fontId="21" fillId="0" borderId="0" xfId="48" applyNumberFormat="1" applyFont="1" applyFill="1" applyBorder="1"/>
    <xf numFmtId="0" fontId="20" fillId="0" borderId="0" xfId="46" applyFont="1" applyFill="1" applyBorder="1" applyAlignment="1">
      <alignment horizontal="left"/>
    </xf>
    <xf numFmtId="0" fontId="20" fillId="0" borderId="0" xfId="46" applyFont="1" applyFill="1" applyBorder="1"/>
    <xf numFmtId="3" fontId="20" fillId="0" borderId="0" xfId="46" applyNumberFormat="1" applyFont="1" applyFill="1" applyBorder="1"/>
    <xf numFmtId="0" fontId="20" fillId="0" borderId="0" xfId="46" applyBorder="1"/>
    <xf numFmtId="0" fontId="20" fillId="0" borderId="0" xfId="46" applyBorder="1" applyAlignment="1">
      <alignment horizontal="left"/>
    </xf>
    <xf numFmtId="0" fontId="20" fillId="0" borderId="0" xfId="46" applyBorder="1" applyAlignment="1">
      <alignment horizontal="center"/>
    </xf>
    <xf numFmtId="172" fontId="20" fillId="0" borderId="0" xfId="49" applyNumberFormat="1" applyFont="1" applyFill="1" applyBorder="1"/>
    <xf numFmtId="172" fontId="20" fillId="0" borderId="0" xfId="49" applyNumberFormat="1" applyFont="1" applyFill="1" applyBorder="1" applyAlignment="1" applyProtection="1">
      <alignment horizontal="center" vertical="center" wrapText="1"/>
      <protection locked="0"/>
    </xf>
    <xf numFmtId="172" fontId="0" fillId="0" borderId="0" xfId="49" applyNumberFormat="1" applyFont="1" applyBorder="1"/>
    <xf numFmtId="0" fontId="20" fillId="0" borderId="0" xfId="46" applyFont="1" applyBorder="1"/>
    <xf numFmtId="3" fontId="20" fillId="0" borderId="0" xfId="46" applyNumberFormat="1" applyBorder="1"/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1</xdr:row>
      <xdr:rowOff>9525</xdr:rowOff>
    </xdr:from>
    <xdr:to>
      <xdr:col>6</xdr:col>
      <xdr:colOff>1152525</xdr:colOff>
      <xdr:row>5</xdr:row>
      <xdr:rowOff>140074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0025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5</xdr:row>
      <xdr:rowOff>190429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3:R68"/>
  <sheetViews>
    <sheetView topLeftCell="A20" zoomScaleNormal="100" workbookViewId="0">
      <selection activeCell="C53" sqref="C53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41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6" bestFit="1" customWidth="1"/>
    <col min="14" max="14" width="18.42578125" bestFit="1" customWidth="1"/>
    <col min="15" max="15" width="10" bestFit="1" customWidth="1"/>
    <col min="17" max="17" width="15.7109375" bestFit="1" customWidth="1"/>
    <col min="18" max="18" width="12.5703125" bestFit="1" customWidth="1"/>
  </cols>
  <sheetData>
    <row r="3" spans="2:18">
      <c r="B3" s="7"/>
      <c r="C3" s="57"/>
      <c r="D3" s="7"/>
      <c r="E3" s="8"/>
      <c r="F3" s="8"/>
      <c r="G3" s="8"/>
      <c r="H3" s="9"/>
    </row>
    <row r="4" spans="2:18">
      <c r="B4" s="7"/>
      <c r="C4" s="57"/>
      <c r="D4" s="7"/>
      <c r="E4" s="8" t="s">
        <v>0</v>
      </c>
      <c r="F4" s="8"/>
      <c r="G4" s="8" t="s">
        <v>0</v>
      </c>
      <c r="H4" s="9"/>
    </row>
    <row r="5" spans="2:18">
      <c r="B5" s="7"/>
      <c r="C5" s="57"/>
      <c r="D5" s="7"/>
      <c r="E5" s="8"/>
      <c r="F5" s="8"/>
      <c r="G5" s="8"/>
      <c r="H5" s="9"/>
    </row>
    <row r="6" spans="2:18" ht="20.25" customHeight="1">
      <c r="B6" s="258"/>
      <c r="C6" s="258"/>
      <c r="D6" s="258"/>
      <c r="E6" s="258"/>
      <c r="F6" s="258"/>
      <c r="G6" s="258"/>
      <c r="H6" s="258"/>
      <c r="I6" s="258"/>
    </row>
    <row r="7" spans="2:18">
      <c r="B7" s="258" t="s">
        <v>448</v>
      </c>
      <c r="C7" s="258"/>
      <c r="D7" s="258"/>
      <c r="E7" s="258"/>
      <c r="F7" s="258"/>
      <c r="G7" s="258"/>
      <c r="H7" s="258"/>
      <c r="I7" s="258"/>
    </row>
    <row r="8" spans="2:18" ht="15.75" thickBot="1">
      <c r="B8" s="259" t="s">
        <v>163</v>
      </c>
      <c r="C8" s="259"/>
      <c r="D8" s="259"/>
      <c r="E8" s="259"/>
      <c r="F8" s="259"/>
      <c r="G8" s="259"/>
      <c r="H8" s="259"/>
      <c r="I8" s="259"/>
    </row>
    <row r="9" spans="2:18" ht="12.75" customHeight="1">
      <c r="B9" s="10"/>
      <c r="C9" s="153"/>
      <c r="D9" s="10"/>
      <c r="E9" s="10"/>
      <c r="F9" s="10"/>
      <c r="G9" s="10"/>
      <c r="H9" s="10"/>
      <c r="I9" s="10"/>
      <c r="J9" s="10"/>
    </row>
    <row r="10" spans="2:18">
      <c r="B10" s="11" t="s">
        <v>52</v>
      </c>
      <c r="C10" s="12" t="s">
        <v>279</v>
      </c>
      <c r="D10" s="12" t="s">
        <v>235</v>
      </c>
      <c r="E10" s="13" t="s">
        <v>53</v>
      </c>
      <c r="F10" s="12" t="s">
        <v>54</v>
      </c>
      <c r="G10" s="12" t="s">
        <v>55</v>
      </c>
      <c r="H10" s="12" t="s">
        <v>56</v>
      </c>
      <c r="I10" s="12" t="s">
        <v>57</v>
      </c>
      <c r="J10" s="12" t="s">
        <v>232</v>
      </c>
    </row>
    <row r="11" spans="2:18">
      <c r="B11" s="145" t="s">
        <v>67</v>
      </c>
    </row>
    <row r="12" spans="2:18">
      <c r="B12" s="221" t="s">
        <v>445</v>
      </c>
      <c r="C12" s="174">
        <v>1000</v>
      </c>
      <c r="D12" s="223" t="s">
        <v>101</v>
      </c>
      <c r="E12" s="224" t="s">
        <v>446</v>
      </c>
      <c r="F12" s="24" t="s">
        <v>58</v>
      </c>
      <c r="G12" s="219" t="s">
        <v>348</v>
      </c>
      <c r="H12" s="225" t="s">
        <v>2</v>
      </c>
      <c r="I12" s="24" t="s">
        <v>447</v>
      </c>
      <c r="J12" s="238">
        <v>9.4600000000000009</v>
      </c>
    </row>
    <row r="13" spans="2:18">
      <c r="B13" s="221" t="s">
        <v>422</v>
      </c>
      <c r="C13" s="174">
        <v>1000</v>
      </c>
      <c r="D13" s="223" t="s">
        <v>423</v>
      </c>
      <c r="E13" s="224" t="s">
        <v>424</v>
      </c>
      <c r="F13" s="24" t="s">
        <v>58</v>
      </c>
      <c r="G13" s="219" t="s">
        <v>425</v>
      </c>
      <c r="H13" s="225" t="s">
        <v>2</v>
      </c>
      <c r="I13" s="24" t="s">
        <v>426</v>
      </c>
      <c r="J13" s="238">
        <f>(9.0489+(4530000000/500000000))/2</f>
        <v>9.0544499999999992</v>
      </c>
      <c r="M13" s="234"/>
      <c r="N13" s="234"/>
      <c r="O13" s="235"/>
      <c r="P13" s="234"/>
    </row>
    <row r="14" spans="2:18">
      <c r="B14" s="221" t="s">
        <v>427</v>
      </c>
      <c r="C14" s="174">
        <v>20</v>
      </c>
      <c r="D14" s="223" t="s">
        <v>423</v>
      </c>
      <c r="E14" s="224" t="s">
        <v>428</v>
      </c>
      <c r="F14" s="24" t="s">
        <v>58</v>
      </c>
      <c r="G14" s="222" t="s">
        <v>430</v>
      </c>
      <c r="H14" s="225" t="s">
        <v>2</v>
      </c>
      <c r="I14" s="24" t="s">
        <v>429</v>
      </c>
      <c r="J14" s="238" t="s">
        <v>384</v>
      </c>
      <c r="M14" s="234"/>
      <c r="N14" s="234"/>
      <c r="O14" s="235"/>
      <c r="P14" s="234"/>
    </row>
    <row r="15" spans="2:18">
      <c r="B15" s="221" t="s">
        <v>406</v>
      </c>
      <c r="C15" s="174">
        <v>1000</v>
      </c>
      <c r="D15" s="223" t="s">
        <v>407</v>
      </c>
      <c r="E15" s="224" t="s">
        <v>408</v>
      </c>
      <c r="F15" s="24" t="s">
        <v>58</v>
      </c>
      <c r="G15" s="219" t="s">
        <v>348</v>
      </c>
      <c r="H15" s="225" t="s">
        <v>2</v>
      </c>
      <c r="I15" s="24" t="s">
        <v>409</v>
      </c>
      <c r="J15" s="237">
        <v>9.32</v>
      </c>
      <c r="M15" s="236"/>
      <c r="N15" s="234"/>
      <c r="O15" s="235"/>
      <c r="P15" s="234"/>
      <c r="Q15" s="233"/>
      <c r="R15" s="235"/>
    </row>
    <row r="16" spans="2:18">
      <c r="B16" s="221" t="s">
        <v>358</v>
      </c>
      <c r="C16" s="174">
        <v>30</v>
      </c>
      <c r="D16" s="223" t="s">
        <v>99</v>
      </c>
      <c r="E16" s="224" t="s">
        <v>359</v>
      </c>
      <c r="F16" s="24" t="s">
        <v>58</v>
      </c>
      <c r="G16" s="219" t="s">
        <v>360</v>
      </c>
      <c r="H16" s="225" t="s">
        <v>2</v>
      </c>
      <c r="I16" s="24" t="s">
        <v>361</v>
      </c>
      <c r="J16" s="239">
        <v>9.5</v>
      </c>
      <c r="M16" s="236"/>
      <c r="N16" s="234"/>
      <c r="O16" s="235"/>
      <c r="P16" s="234"/>
      <c r="Q16" s="233"/>
      <c r="R16" s="235"/>
    </row>
    <row r="17" spans="2:18" s="152" customFormat="1">
      <c r="B17" s="221" t="s">
        <v>343</v>
      </c>
      <c r="C17" s="174">
        <v>1000</v>
      </c>
      <c r="D17" s="223" t="s">
        <v>344</v>
      </c>
      <c r="E17" s="224" t="s">
        <v>367</v>
      </c>
      <c r="F17" s="24" t="s">
        <v>58</v>
      </c>
      <c r="G17" s="219" t="s">
        <v>348</v>
      </c>
      <c r="H17" s="225" t="s">
        <v>2</v>
      </c>
      <c r="I17" s="24" t="s">
        <v>357</v>
      </c>
      <c r="J17" s="239">
        <v>9.4184999999999999</v>
      </c>
      <c r="K17" s="36"/>
      <c r="M17" s="236"/>
      <c r="N17" s="234"/>
      <c r="O17" s="235"/>
      <c r="P17" s="234"/>
      <c r="Q17" s="233"/>
      <c r="R17" s="235"/>
    </row>
    <row r="18" spans="2:18" s="152" customFormat="1">
      <c r="B18" s="221" t="s">
        <v>380</v>
      </c>
      <c r="C18" s="174">
        <v>15</v>
      </c>
      <c r="D18" s="223" t="s">
        <v>344</v>
      </c>
      <c r="E18" s="224" t="s">
        <v>381</v>
      </c>
      <c r="F18" s="24" t="s">
        <v>58</v>
      </c>
      <c r="G18" s="222" t="s">
        <v>383</v>
      </c>
      <c r="H18" s="225" t="s">
        <v>1</v>
      </c>
      <c r="I18" s="24" t="s">
        <v>382</v>
      </c>
      <c r="J18" s="244" t="s">
        <v>384</v>
      </c>
      <c r="K18" s="36"/>
      <c r="Q18" s="233"/>
      <c r="R18" s="235"/>
    </row>
    <row r="19" spans="2:18">
      <c r="B19" s="152" t="s">
        <v>328</v>
      </c>
      <c r="C19" s="174">
        <v>1500</v>
      </c>
      <c r="D19" s="157" t="s">
        <v>329</v>
      </c>
      <c r="E19" s="157" t="s">
        <v>330</v>
      </c>
      <c r="F19" s="24" t="s">
        <v>58</v>
      </c>
      <c r="G19" s="24" t="s">
        <v>349</v>
      </c>
      <c r="H19" s="142" t="s">
        <v>2</v>
      </c>
      <c r="I19" s="30" t="s">
        <v>331</v>
      </c>
      <c r="J19" s="237">
        <v>9.3118999999999996</v>
      </c>
      <c r="Q19" s="152"/>
      <c r="R19" s="152"/>
    </row>
    <row r="20" spans="2:18">
      <c r="B20" s="152" t="s">
        <v>315</v>
      </c>
      <c r="C20" s="174">
        <v>1000</v>
      </c>
      <c r="D20" s="157" t="s">
        <v>316</v>
      </c>
      <c r="E20" s="157" t="s">
        <v>317</v>
      </c>
      <c r="F20" s="24" t="s">
        <v>58</v>
      </c>
      <c r="G20" s="24" t="s">
        <v>350</v>
      </c>
      <c r="H20" s="142" t="s">
        <v>2</v>
      </c>
      <c r="I20" s="30" t="s">
        <v>318</v>
      </c>
      <c r="J20" s="237">
        <f>9.415</f>
        <v>9.4149999999999991</v>
      </c>
      <c r="Q20" s="233"/>
      <c r="R20" s="243"/>
    </row>
    <row r="21" spans="2:18">
      <c r="B21" s="152" t="s">
        <v>264</v>
      </c>
      <c r="C21" s="174">
        <v>1000</v>
      </c>
      <c r="D21" s="157" t="s">
        <v>268</v>
      </c>
      <c r="E21" s="157" t="s">
        <v>269</v>
      </c>
      <c r="F21" s="24" t="s">
        <v>58</v>
      </c>
      <c r="G21" s="24" t="s">
        <v>351</v>
      </c>
      <c r="H21" s="142" t="s">
        <v>2</v>
      </c>
      <c r="I21" s="30" t="s">
        <v>270</v>
      </c>
      <c r="J21" s="237">
        <v>8.2799999999999994</v>
      </c>
      <c r="N21" s="227"/>
      <c r="Q21" s="228"/>
    </row>
    <row r="22" spans="2:18">
      <c r="B22" s="201" t="s">
        <v>265</v>
      </c>
      <c r="C22" s="199">
        <v>100</v>
      </c>
      <c r="D22" s="202" t="s">
        <v>97</v>
      </c>
      <c r="E22" s="203" t="s">
        <v>266</v>
      </c>
      <c r="F22" s="25" t="s">
        <v>58</v>
      </c>
      <c r="G22" s="204" t="s">
        <v>352</v>
      </c>
      <c r="H22" s="225" t="s">
        <v>1</v>
      </c>
      <c r="I22" s="205" t="s">
        <v>267</v>
      </c>
      <c r="J22" s="240">
        <v>8.01</v>
      </c>
    </row>
    <row r="23" spans="2:18">
      <c r="B23" s="9" t="s">
        <v>256</v>
      </c>
      <c r="C23" s="174">
        <v>1000</v>
      </c>
      <c r="D23" s="144" t="s">
        <v>253</v>
      </c>
      <c r="E23" s="40" t="s">
        <v>233</v>
      </c>
      <c r="F23" s="24" t="s">
        <v>58</v>
      </c>
      <c r="G23" s="24" t="s">
        <v>351</v>
      </c>
      <c r="H23" s="24" t="s">
        <v>2</v>
      </c>
      <c r="I23" s="29" t="s">
        <v>255</v>
      </c>
      <c r="J23" s="241">
        <v>7.61</v>
      </c>
      <c r="N23" s="36"/>
      <c r="O23" s="227"/>
      <c r="Q23" s="227"/>
    </row>
    <row r="24" spans="2:18">
      <c r="B24" s="9" t="s">
        <v>164</v>
      </c>
      <c r="C24" s="174">
        <v>1000</v>
      </c>
      <c r="D24" s="144" t="s">
        <v>236</v>
      </c>
      <c r="E24" s="40" t="s">
        <v>345</v>
      </c>
      <c r="F24" s="24" t="s">
        <v>58</v>
      </c>
      <c r="G24" s="24" t="s">
        <v>353</v>
      </c>
      <c r="H24" s="24" t="s">
        <v>2</v>
      </c>
      <c r="I24" s="29" t="s">
        <v>162</v>
      </c>
      <c r="J24" s="241">
        <v>7.33</v>
      </c>
      <c r="N24" s="36"/>
      <c r="O24" s="227"/>
      <c r="Q24" s="227"/>
    </row>
    <row r="25" spans="2:18" ht="15.75" customHeight="1">
      <c r="B25" s="9" t="s">
        <v>165</v>
      </c>
      <c r="C25" s="174">
        <v>1250</v>
      </c>
      <c r="D25" s="40" t="s">
        <v>237</v>
      </c>
      <c r="E25" s="40" t="s">
        <v>346</v>
      </c>
      <c r="F25" s="24" t="s">
        <v>58</v>
      </c>
      <c r="G25" s="24" t="s">
        <v>354</v>
      </c>
      <c r="H25" s="24" t="s">
        <v>2</v>
      </c>
      <c r="I25" s="25" t="s">
        <v>83</v>
      </c>
      <c r="J25" s="242">
        <v>7.69</v>
      </c>
      <c r="Q25" s="227"/>
    </row>
    <row r="26" spans="2:18">
      <c r="B26" s="9" t="s">
        <v>166</v>
      </c>
      <c r="C26" s="174">
        <v>1000</v>
      </c>
      <c r="D26" s="40" t="s">
        <v>238</v>
      </c>
      <c r="E26" s="40" t="s">
        <v>347</v>
      </c>
      <c r="F26" s="24" t="s">
        <v>58</v>
      </c>
      <c r="G26" s="24" t="s">
        <v>355</v>
      </c>
      <c r="H26" s="24" t="s">
        <v>2</v>
      </c>
      <c r="I26" s="25" t="s">
        <v>77</v>
      </c>
      <c r="J26" s="242">
        <v>7.7</v>
      </c>
      <c r="Q26" s="227"/>
    </row>
    <row r="27" spans="2:18">
      <c r="B27" s="8" t="s">
        <v>167</v>
      </c>
      <c r="C27" s="174">
        <v>1000</v>
      </c>
      <c r="D27" s="40" t="s">
        <v>239</v>
      </c>
      <c r="E27" s="40" t="s">
        <v>100</v>
      </c>
      <c r="F27" s="24" t="s">
        <v>58</v>
      </c>
      <c r="G27" s="24" t="s">
        <v>356</v>
      </c>
      <c r="H27" s="24" t="s">
        <v>2</v>
      </c>
      <c r="I27" s="25" t="s">
        <v>70</v>
      </c>
      <c r="J27" s="242">
        <v>7.93</v>
      </c>
      <c r="O27" s="227"/>
      <c r="Q27" s="227"/>
    </row>
    <row r="28" spans="2:18">
      <c r="B28" s="8"/>
      <c r="C28" s="24"/>
      <c r="D28" s="40"/>
      <c r="E28" s="40"/>
      <c r="F28" s="24"/>
      <c r="G28" s="24"/>
      <c r="H28" s="24"/>
      <c r="I28" s="25"/>
      <c r="J28" s="242"/>
    </row>
    <row r="29" spans="2:18">
      <c r="B29" s="146" t="s">
        <v>86</v>
      </c>
      <c r="C29" s="24"/>
      <c r="D29" s="24"/>
      <c r="E29" s="40"/>
      <c r="F29" s="24"/>
      <c r="G29" s="24"/>
      <c r="H29" s="30"/>
      <c r="I29" s="25"/>
      <c r="J29" s="242"/>
    </row>
    <row r="30" spans="2:18">
      <c r="B30" s="7" t="s">
        <v>260</v>
      </c>
      <c r="C30" s="174">
        <v>1000</v>
      </c>
      <c r="D30" s="40" t="s">
        <v>258</v>
      </c>
      <c r="E30" s="40" t="s">
        <v>259</v>
      </c>
      <c r="F30" s="24" t="s">
        <v>58</v>
      </c>
      <c r="G30" s="24" t="s">
        <v>108</v>
      </c>
      <c r="H30" s="24" t="s">
        <v>71</v>
      </c>
      <c r="I30" s="25" t="s">
        <v>257</v>
      </c>
      <c r="J30" s="242">
        <v>5.88</v>
      </c>
    </row>
    <row r="31" spans="2:18">
      <c r="B31" s="7" t="s">
        <v>261</v>
      </c>
      <c r="C31" s="174">
        <v>1250</v>
      </c>
      <c r="D31" s="40" t="s">
        <v>240</v>
      </c>
      <c r="E31" s="40" t="s">
        <v>173</v>
      </c>
      <c r="F31" s="24" t="s">
        <v>58</v>
      </c>
      <c r="G31" s="24" t="s">
        <v>174</v>
      </c>
      <c r="H31" s="24" t="s">
        <v>71</v>
      </c>
      <c r="I31" s="25" t="s">
        <v>175</v>
      </c>
      <c r="J31" s="242">
        <v>5.74</v>
      </c>
    </row>
    <row r="32" spans="2:18">
      <c r="B32" s="8"/>
      <c r="C32" s="24"/>
      <c r="D32" s="40"/>
      <c r="E32" s="40"/>
      <c r="F32" s="24"/>
      <c r="G32" s="24"/>
      <c r="H32" s="24"/>
      <c r="I32" s="25"/>
      <c r="J32" s="242"/>
    </row>
    <row r="33" spans="1:11">
      <c r="B33" s="147" t="s">
        <v>66</v>
      </c>
      <c r="C33" s="24"/>
      <c r="D33" s="24"/>
      <c r="E33" s="40"/>
      <c r="G33" s="24"/>
      <c r="I33" s="25"/>
      <c r="J33" s="242"/>
    </row>
    <row r="34" spans="1:11">
      <c r="B34" s="9" t="s">
        <v>435</v>
      </c>
      <c r="C34" s="24">
        <v>930</v>
      </c>
      <c r="D34" s="144" t="s">
        <v>431</v>
      </c>
      <c r="E34" s="41" t="s">
        <v>432</v>
      </c>
      <c r="F34" s="24" t="s">
        <v>58</v>
      </c>
      <c r="G34" s="24" t="s">
        <v>433</v>
      </c>
      <c r="H34" s="25" t="s">
        <v>2</v>
      </c>
      <c r="I34" s="25" t="s">
        <v>434</v>
      </c>
      <c r="J34" s="242"/>
      <c r="K34"/>
    </row>
    <row r="35" spans="1:11">
      <c r="A35" s="221"/>
      <c r="B35" s="9" t="s">
        <v>375</v>
      </c>
      <c r="C35" s="174">
        <f>7750+1750</f>
        <v>9500</v>
      </c>
      <c r="D35" s="144" t="s">
        <v>99</v>
      </c>
      <c r="E35" s="41" t="s">
        <v>376</v>
      </c>
      <c r="F35" s="24" t="s">
        <v>58</v>
      </c>
      <c r="G35" s="24" t="s">
        <v>377</v>
      </c>
      <c r="H35" s="25" t="s">
        <v>1</v>
      </c>
      <c r="I35" s="25" t="s">
        <v>370</v>
      </c>
      <c r="J35" s="242"/>
      <c r="K35"/>
    </row>
    <row r="36" spans="1:11">
      <c r="A36" s="221"/>
      <c r="B36" s="9" t="s">
        <v>371</v>
      </c>
      <c r="C36" s="174">
        <v>1120</v>
      </c>
      <c r="D36" s="144" t="s">
        <v>344</v>
      </c>
      <c r="E36" s="41" t="s">
        <v>373</v>
      </c>
      <c r="F36" s="24" t="s">
        <v>58</v>
      </c>
      <c r="G36" s="24" t="s">
        <v>374</v>
      </c>
      <c r="H36" s="25" t="s">
        <v>2</v>
      </c>
      <c r="I36" s="25" t="s">
        <v>369</v>
      </c>
      <c r="J36" s="242"/>
      <c r="K36" s="245"/>
    </row>
    <row r="37" spans="1:11">
      <c r="A37" s="221"/>
      <c r="B37" s="9" t="s">
        <v>379</v>
      </c>
      <c r="C37" s="174">
        <v>2200</v>
      </c>
      <c r="D37" s="144" t="s">
        <v>378</v>
      </c>
      <c r="E37" s="41" t="s">
        <v>376</v>
      </c>
      <c r="F37" s="24" t="s">
        <v>58</v>
      </c>
      <c r="G37" s="222" t="s">
        <v>294</v>
      </c>
      <c r="H37" s="25" t="s">
        <v>2</v>
      </c>
      <c r="I37" s="25" t="s">
        <v>368</v>
      </c>
      <c r="J37" s="242"/>
      <c r="K37"/>
    </row>
    <row r="38" spans="1:11">
      <c r="B38" s="9" t="s">
        <v>308</v>
      </c>
      <c r="C38" s="174">
        <v>3350</v>
      </c>
      <c r="D38" s="144" t="s">
        <v>305</v>
      </c>
      <c r="E38" s="41" t="s">
        <v>306</v>
      </c>
      <c r="F38" s="24" t="s">
        <v>58</v>
      </c>
      <c r="G38" s="141" t="s">
        <v>254</v>
      </c>
      <c r="H38" s="25" t="s">
        <v>2</v>
      </c>
      <c r="I38" s="25" t="s">
        <v>309</v>
      </c>
      <c r="J38" s="242"/>
      <c r="K38" s="245"/>
    </row>
    <row r="39" spans="1:11">
      <c r="B39" s="9" t="s">
        <v>304</v>
      </c>
      <c r="C39" s="174">
        <v>9650</v>
      </c>
      <c r="D39" s="144" t="s">
        <v>305</v>
      </c>
      <c r="E39" s="41" t="s">
        <v>306</v>
      </c>
      <c r="F39" s="24" t="s">
        <v>58</v>
      </c>
      <c r="G39" s="141" t="s">
        <v>61</v>
      </c>
      <c r="H39" s="25" t="s">
        <v>1</v>
      </c>
      <c r="I39" s="25" t="s">
        <v>307</v>
      </c>
      <c r="J39" s="242"/>
      <c r="K39" s="245"/>
    </row>
    <row r="40" spans="1:11">
      <c r="A40" s="221"/>
      <c r="B40" s="9" t="s">
        <v>282</v>
      </c>
      <c r="C40" s="24">
        <v>375</v>
      </c>
      <c r="D40" s="144" t="s">
        <v>293</v>
      </c>
      <c r="E40" s="41" t="s">
        <v>292</v>
      </c>
      <c r="F40" s="24" t="s">
        <v>58</v>
      </c>
      <c r="G40" s="222" t="s">
        <v>294</v>
      </c>
      <c r="H40" s="25" t="s">
        <v>2</v>
      </c>
      <c r="I40" s="25" t="s">
        <v>295</v>
      </c>
      <c r="J40" s="242"/>
    </row>
    <row r="41" spans="1:11" ht="13.5" customHeight="1">
      <c r="B41" s="9" t="s">
        <v>372</v>
      </c>
      <c r="C41" s="174">
        <v>9000</v>
      </c>
      <c r="D41" s="40" t="s">
        <v>242</v>
      </c>
      <c r="E41" s="144" t="s">
        <v>233</v>
      </c>
      <c r="F41" s="24" t="s">
        <v>58</v>
      </c>
      <c r="G41" s="222" t="s">
        <v>61</v>
      </c>
      <c r="H41" s="25" t="s">
        <v>1</v>
      </c>
      <c r="I41" s="25" t="s">
        <v>234</v>
      </c>
      <c r="J41" s="242"/>
      <c r="K41" s="245"/>
    </row>
    <row r="42" spans="1:11" ht="13.5" customHeight="1">
      <c r="B42" s="9" t="s">
        <v>283</v>
      </c>
      <c r="C42" s="174">
        <v>7850</v>
      </c>
      <c r="D42" s="40" t="s">
        <v>243</v>
      </c>
      <c r="E42" s="40" t="s">
        <v>436</v>
      </c>
      <c r="F42" s="24" t="s">
        <v>58</v>
      </c>
      <c r="G42" s="141" t="s">
        <v>61</v>
      </c>
      <c r="H42" s="25" t="s">
        <v>1</v>
      </c>
      <c r="I42" s="25" t="s">
        <v>168</v>
      </c>
      <c r="J42" s="242"/>
    </row>
    <row r="43" spans="1:11" ht="13.5" customHeight="1">
      <c r="A43" s="221"/>
      <c r="B43" s="9" t="s">
        <v>284</v>
      </c>
      <c r="C43" s="174">
        <v>2450</v>
      </c>
      <c r="D43" s="40" t="s">
        <v>236</v>
      </c>
      <c r="E43" s="40" t="s">
        <v>187</v>
      </c>
      <c r="F43" s="24" t="s">
        <v>58</v>
      </c>
      <c r="G43" s="222" t="s">
        <v>169</v>
      </c>
      <c r="H43" s="25" t="s">
        <v>2</v>
      </c>
      <c r="I43" s="25" t="s">
        <v>170</v>
      </c>
      <c r="J43" s="242"/>
    </row>
    <row r="44" spans="1:11">
      <c r="B44" s="9" t="s">
        <v>285</v>
      </c>
      <c r="C44" s="174">
        <v>1650</v>
      </c>
      <c r="D44" s="40" t="s">
        <v>244</v>
      </c>
      <c r="E44" s="40" t="s">
        <v>103</v>
      </c>
      <c r="F44" s="24" t="s">
        <v>58</v>
      </c>
      <c r="G44" s="24" t="s">
        <v>111</v>
      </c>
      <c r="H44" s="24" t="s">
        <v>2</v>
      </c>
      <c r="I44" s="25" t="s">
        <v>79</v>
      </c>
      <c r="J44" s="242"/>
    </row>
    <row r="45" spans="1:11">
      <c r="A45" s="221"/>
      <c r="B45" s="22" t="s">
        <v>286</v>
      </c>
      <c r="C45" s="199">
        <v>5295.5</v>
      </c>
      <c r="D45" s="41" t="s">
        <v>238</v>
      </c>
      <c r="E45" s="41" t="s">
        <v>104</v>
      </c>
      <c r="F45" s="25" t="s">
        <v>58</v>
      </c>
      <c r="G45" s="25" t="s">
        <v>61</v>
      </c>
      <c r="H45" s="25" t="s">
        <v>1</v>
      </c>
      <c r="I45" s="25" t="s">
        <v>76</v>
      </c>
      <c r="J45" s="242"/>
      <c r="K45" s="200"/>
    </row>
    <row r="46" spans="1:11">
      <c r="B46" s="9" t="s">
        <v>287</v>
      </c>
      <c r="C46" s="174">
        <v>3020</v>
      </c>
      <c r="D46" s="40" t="s">
        <v>245</v>
      </c>
      <c r="E46" s="40" t="s">
        <v>106</v>
      </c>
      <c r="F46" s="24" t="s">
        <v>58</v>
      </c>
      <c r="G46" s="24" t="s">
        <v>60</v>
      </c>
      <c r="H46" s="24" t="s">
        <v>2</v>
      </c>
      <c r="I46" s="25" t="s">
        <v>78</v>
      </c>
      <c r="J46" s="242"/>
    </row>
    <row r="47" spans="1:11">
      <c r="B47" s="9" t="s">
        <v>288</v>
      </c>
      <c r="C47" s="174">
        <v>125</v>
      </c>
      <c r="D47" s="40" t="s">
        <v>245</v>
      </c>
      <c r="E47" s="40" t="s">
        <v>105</v>
      </c>
      <c r="F47" s="24" t="s">
        <v>58</v>
      </c>
      <c r="G47" s="24" t="s">
        <v>61</v>
      </c>
      <c r="H47" s="24" t="s">
        <v>1</v>
      </c>
      <c r="I47" s="25" t="s">
        <v>75</v>
      </c>
      <c r="J47" s="242"/>
    </row>
    <row r="48" spans="1:11">
      <c r="B48" s="9" t="s">
        <v>289</v>
      </c>
      <c r="C48" s="174">
        <v>2300</v>
      </c>
      <c r="D48" s="40" t="s">
        <v>246</v>
      </c>
      <c r="E48" s="39" t="s">
        <v>98</v>
      </c>
      <c r="F48" s="15" t="s">
        <v>58</v>
      </c>
      <c r="G48" s="15" t="s">
        <v>109</v>
      </c>
      <c r="H48" s="24" t="s">
        <v>2</v>
      </c>
      <c r="I48" s="25" t="s">
        <v>74</v>
      </c>
      <c r="J48" s="242"/>
    </row>
    <row r="49" spans="2:11">
      <c r="B49" s="9" t="s">
        <v>290</v>
      </c>
      <c r="C49" s="174">
        <v>200</v>
      </c>
      <c r="D49" s="40" t="s">
        <v>247</v>
      </c>
      <c r="E49" s="39" t="s">
        <v>96</v>
      </c>
      <c r="F49" s="15" t="s">
        <v>58</v>
      </c>
      <c r="G49" s="15" t="s">
        <v>110</v>
      </c>
      <c r="H49" s="24" t="s">
        <v>2</v>
      </c>
      <c r="I49" s="25" t="s">
        <v>73</v>
      </c>
      <c r="J49" s="242"/>
    </row>
    <row r="50" spans="2:11">
      <c r="B50" s="9" t="s">
        <v>291</v>
      </c>
      <c r="C50" s="174">
        <v>1204.5</v>
      </c>
      <c r="D50" s="40" t="s">
        <v>247</v>
      </c>
      <c r="E50" s="38" t="s">
        <v>96</v>
      </c>
      <c r="F50" s="14" t="s">
        <v>58</v>
      </c>
      <c r="G50" s="29" t="s">
        <v>109</v>
      </c>
      <c r="H50" s="30" t="s">
        <v>2</v>
      </c>
      <c r="I50" s="25" t="s">
        <v>59</v>
      </c>
      <c r="J50" s="242"/>
    </row>
    <row r="51" spans="2:11">
      <c r="B51" s="9"/>
      <c r="C51" s="174"/>
      <c r="D51" s="40"/>
      <c r="E51" s="38"/>
      <c r="F51" s="14"/>
      <c r="G51" s="29"/>
      <c r="H51" s="30"/>
      <c r="I51" s="25"/>
      <c r="J51" s="242"/>
    </row>
    <row r="52" spans="2:11">
      <c r="B52" s="147" t="s">
        <v>80</v>
      </c>
      <c r="C52" s="24"/>
      <c r="D52" s="24"/>
      <c r="I52" s="25"/>
      <c r="J52" s="242"/>
    </row>
    <row r="53" spans="2:11" ht="15.75" thickBot="1">
      <c r="B53" s="22" t="s">
        <v>171</v>
      </c>
      <c r="C53" s="25">
        <v>214</v>
      </c>
      <c r="D53" s="41" t="s">
        <v>241</v>
      </c>
      <c r="E53" s="41" t="s">
        <v>102</v>
      </c>
      <c r="F53" s="24" t="s">
        <v>58</v>
      </c>
      <c r="G53" s="25" t="s">
        <v>107</v>
      </c>
      <c r="H53" s="25" t="s">
        <v>2</v>
      </c>
      <c r="I53" s="25" t="s">
        <v>95</v>
      </c>
      <c r="J53" s="242">
        <v>0.86</v>
      </c>
    </row>
    <row r="54" spans="2:11">
      <c r="B54" s="37"/>
      <c r="C54" s="154"/>
      <c r="D54" s="16"/>
      <c r="E54" s="16"/>
      <c r="F54" s="16"/>
      <c r="G54" s="16"/>
      <c r="H54" s="16"/>
      <c r="I54" s="16"/>
      <c r="J54" s="16"/>
    </row>
    <row r="55" spans="2:11">
      <c r="B55" s="143"/>
      <c r="C55" s="155"/>
      <c r="D55" s="18"/>
      <c r="E55" s="18"/>
      <c r="F55" s="18" t="s">
        <v>276</v>
      </c>
      <c r="G55" s="18"/>
      <c r="H55" s="18"/>
      <c r="I55" s="18"/>
      <c r="J55" s="18"/>
    </row>
    <row r="56" spans="2:11">
      <c r="B56" s="143"/>
      <c r="C56" s="155"/>
      <c r="D56" s="18"/>
      <c r="E56" s="18"/>
      <c r="F56" s="18" t="s">
        <v>277</v>
      </c>
      <c r="G56" s="18"/>
      <c r="H56" s="18"/>
      <c r="I56" s="18"/>
      <c r="J56" s="18"/>
    </row>
    <row r="57" spans="2:11">
      <c r="B57" s="17" t="s">
        <v>62</v>
      </c>
      <c r="C57" s="155"/>
      <c r="D57" s="18"/>
      <c r="E57" s="18"/>
      <c r="F57" s="18" t="s">
        <v>278</v>
      </c>
      <c r="G57" s="18"/>
      <c r="H57" s="18"/>
      <c r="I57" s="18"/>
      <c r="J57" s="18"/>
    </row>
    <row r="58" spans="2:11">
      <c r="B58" s="18" t="s">
        <v>272</v>
      </c>
      <c r="C58" s="18"/>
      <c r="D58" s="18"/>
      <c r="E58" s="18"/>
      <c r="F58" s="18"/>
      <c r="G58" s="18"/>
      <c r="H58" s="18"/>
      <c r="I58" s="36"/>
      <c r="K58"/>
    </row>
    <row r="59" spans="2:11">
      <c r="B59" s="33" t="s">
        <v>273</v>
      </c>
      <c r="C59" s="18"/>
      <c r="D59" s="18"/>
      <c r="E59" s="18"/>
      <c r="F59" s="18" t="s">
        <v>296</v>
      </c>
      <c r="G59" s="18"/>
      <c r="H59" s="18"/>
      <c r="I59" s="36"/>
      <c r="K59"/>
    </row>
    <row r="60" spans="2:11">
      <c r="B60" s="20" t="s">
        <v>274</v>
      </c>
      <c r="C60" s="18"/>
      <c r="D60" s="19"/>
      <c r="E60" s="19"/>
      <c r="F60" s="19"/>
      <c r="G60" s="19"/>
      <c r="H60" s="19"/>
      <c r="I60" s="36"/>
      <c r="K60"/>
    </row>
    <row r="61" spans="2:11">
      <c r="C61" s="155"/>
      <c r="D61" s="18"/>
      <c r="E61" s="18"/>
      <c r="F61" s="19"/>
      <c r="G61" s="19"/>
      <c r="H61" s="19"/>
      <c r="I61" s="19"/>
      <c r="J61" s="19"/>
    </row>
    <row r="62" spans="2:11" ht="15.75" thickBot="1">
      <c r="B62" s="21"/>
      <c r="C62" s="156"/>
      <c r="D62" s="21"/>
      <c r="E62" s="21"/>
      <c r="F62" s="21"/>
      <c r="G62" s="21"/>
      <c r="H62" s="21"/>
      <c r="I62" s="21"/>
      <c r="J62" s="21"/>
    </row>
    <row r="63" spans="2:11" ht="15.75" thickBot="1">
      <c r="B63" s="22"/>
      <c r="C63" s="25"/>
      <c r="D63" s="22"/>
      <c r="E63" s="22"/>
      <c r="F63" s="22"/>
      <c r="G63" s="22"/>
      <c r="H63" s="22"/>
      <c r="I63" s="22"/>
      <c r="J63" s="22"/>
    </row>
    <row r="64" spans="2:11">
      <c r="B64" s="10"/>
      <c r="C64" s="153"/>
      <c r="D64" s="10"/>
      <c r="E64" s="10"/>
      <c r="F64" s="10"/>
      <c r="G64" s="10"/>
      <c r="H64" s="10"/>
      <c r="I64" s="10"/>
      <c r="J64" s="10"/>
    </row>
    <row r="65" spans="2:10" ht="15.75" thickBot="1">
      <c r="B65" s="21"/>
      <c r="C65" s="156"/>
      <c r="D65" s="21"/>
      <c r="E65" s="21"/>
      <c r="F65" s="21"/>
      <c r="G65" s="21"/>
      <c r="H65" s="21"/>
      <c r="I65" s="21"/>
      <c r="J65" s="21"/>
    </row>
    <row r="66" spans="2:10">
      <c r="B66" s="5"/>
      <c r="C66" s="142"/>
      <c r="D66" s="5"/>
      <c r="E66" s="5"/>
      <c r="F66" s="5"/>
      <c r="G66" s="5"/>
      <c r="I66" s="5"/>
      <c r="J66" s="5"/>
    </row>
    <row r="67" spans="2:10">
      <c r="H67"/>
    </row>
    <row r="68" spans="2:10">
      <c r="H68"/>
    </row>
  </sheetData>
  <mergeCells count="3">
    <mergeCell ref="B6:I6"/>
    <mergeCell ref="B7:I7"/>
    <mergeCell ref="B8:I8"/>
  </mergeCells>
  <hyperlinks>
    <hyperlink ref="B59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6"/>
  <sheetViews>
    <sheetView zoomScaleNormal="100" workbookViewId="0">
      <selection activeCell="D25" sqref="D25"/>
    </sheetView>
  </sheetViews>
  <sheetFormatPr defaultColWidth="9.140625" defaultRowHeight="15"/>
  <cols>
    <col min="1" max="1" width="5.140625" customWidth="1"/>
    <col min="2" max="2" width="46.42578125" style="129" bestFit="1" customWidth="1"/>
    <col min="3" max="3" width="18.85546875" style="129" customWidth="1"/>
    <col min="4" max="4" width="22.28515625" style="129" customWidth="1"/>
    <col min="5" max="5" width="24.42578125" style="29" customWidth="1"/>
    <col min="6" max="6" width="26.7109375" style="129" customWidth="1"/>
    <col min="7" max="7" width="9.5703125" customWidth="1"/>
    <col min="10" max="10" width="16.28515625" customWidth="1"/>
    <col min="11" max="11" width="29.85546875" customWidth="1"/>
  </cols>
  <sheetData>
    <row r="2" spans="1:11">
      <c r="B2" s="1" t="s">
        <v>3</v>
      </c>
      <c r="D2" s="51"/>
      <c r="E2" s="51"/>
      <c r="F2" s="52"/>
      <c r="G2" s="2"/>
    </row>
    <row r="3" spans="1:11">
      <c r="B3" s="130"/>
      <c r="C3" s="53"/>
      <c r="D3" s="51"/>
      <c r="E3" s="51"/>
      <c r="F3" s="52"/>
    </row>
    <row r="4" spans="1:11">
      <c r="B4" s="1" t="s">
        <v>51</v>
      </c>
      <c r="C4" s="53"/>
      <c r="D4" s="8" t="s">
        <v>473</v>
      </c>
      <c r="E4" s="54"/>
      <c r="F4" s="53"/>
    </row>
    <row r="5" spans="1:11">
      <c r="B5" s="8"/>
      <c r="C5" s="8"/>
      <c r="D5" s="7"/>
      <c r="E5" s="7"/>
      <c r="F5" s="8"/>
      <c r="G5" s="4"/>
    </row>
    <row r="6" spans="1:11">
      <c r="B6" s="31" t="s">
        <v>474</v>
      </c>
      <c r="C6" s="55"/>
      <c r="E6" s="22"/>
      <c r="F6" s="9"/>
      <c r="G6" s="4"/>
    </row>
    <row r="7" spans="1:11">
      <c r="A7" s="6"/>
      <c r="B7" s="8"/>
      <c r="C7" s="8"/>
      <c r="D7" s="8"/>
      <c r="E7" s="56"/>
      <c r="F7" s="8"/>
      <c r="G7" s="5"/>
    </row>
    <row r="8" spans="1:11">
      <c r="A8" s="6"/>
      <c r="B8" s="8"/>
      <c r="C8" s="53"/>
      <c r="D8" s="7"/>
      <c r="E8" s="57"/>
      <c r="F8" s="8"/>
      <c r="G8" s="5"/>
    </row>
    <row r="9" spans="1:11">
      <c r="A9" s="6"/>
      <c r="B9" s="42" t="s">
        <v>4</v>
      </c>
      <c r="C9" s="43"/>
      <c r="D9" s="44"/>
      <c r="E9" s="56"/>
      <c r="F9" s="131"/>
      <c r="G9" s="5"/>
    </row>
    <row r="10" spans="1:11">
      <c r="A10" s="6"/>
      <c r="B10" s="45" t="s">
        <v>5</v>
      </c>
      <c r="C10" s="46"/>
      <c r="D10" s="179">
        <v>173322256602.15945</v>
      </c>
      <c r="E10" s="56"/>
      <c r="F10" s="8"/>
    </row>
    <row r="11" spans="1:11">
      <c r="A11" s="6"/>
      <c r="B11" s="48" t="s">
        <v>6</v>
      </c>
      <c r="C11" s="18"/>
      <c r="D11" s="229">
        <v>128475</v>
      </c>
      <c r="E11" s="56"/>
      <c r="F11" s="8"/>
      <c r="G11" s="5"/>
    </row>
    <row r="12" spans="1:11">
      <c r="A12" s="6"/>
      <c r="B12" s="48" t="s">
        <v>7</v>
      </c>
      <c r="C12" s="18"/>
      <c r="D12" s="179">
        <v>1349073.8011454325</v>
      </c>
      <c r="E12" s="56"/>
      <c r="F12" s="8"/>
      <c r="G12" s="134"/>
      <c r="K12" s="195"/>
    </row>
    <row r="13" spans="1:11">
      <c r="A13" s="6"/>
      <c r="B13" s="48" t="s">
        <v>8</v>
      </c>
      <c r="C13" s="18"/>
      <c r="D13" s="230">
        <v>0.49248943126397843</v>
      </c>
      <c r="E13" s="56"/>
      <c r="F13" s="8"/>
      <c r="G13" s="134"/>
      <c r="K13" s="195"/>
    </row>
    <row r="14" spans="1:11">
      <c r="A14" s="6"/>
      <c r="B14" s="48" t="s">
        <v>9</v>
      </c>
      <c r="C14" s="18"/>
      <c r="D14" s="230">
        <v>0.59800102810784694</v>
      </c>
      <c r="E14" s="56"/>
      <c r="F14" s="8"/>
      <c r="G14" s="134"/>
    </row>
    <row r="15" spans="1:11">
      <c r="A15" s="6"/>
      <c r="B15" s="48" t="s">
        <v>10</v>
      </c>
      <c r="C15" s="18"/>
      <c r="D15" s="231">
        <v>40.956761959981506</v>
      </c>
      <c r="E15" s="56"/>
      <c r="F15" s="8"/>
      <c r="G15" s="134"/>
    </row>
    <row r="16" spans="1:11">
      <c r="A16" s="6"/>
      <c r="B16" s="48" t="s">
        <v>11</v>
      </c>
      <c r="C16" s="18"/>
      <c r="D16" s="230">
        <v>2.6367540573153297E-2</v>
      </c>
      <c r="E16" s="56"/>
      <c r="F16" s="8"/>
      <c r="G16" s="134"/>
    </row>
    <row r="17" spans="1:12">
      <c r="A17" s="6"/>
      <c r="B17" s="48" t="s">
        <v>248</v>
      </c>
      <c r="C17" s="18"/>
      <c r="D17" s="231">
        <v>257.24673730068088</v>
      </c>
      <c r="E17" s="56"/>
      <c r="F17" s="8"/>
      <c r="G17" s="134"/>
      <c r="K17" s="36"/>
    </row>
    <row r="18" spans="1:12">
      <c r="A18" s="6"/>
      <c r="B18" s="48" t="s">
        <v>249</v>
      </c>
      <c r="C18" s="18"/>
      <c r="D18" s="231">
        <v>45.528659178644034</v>
      </c>
      <c r="E18" s="56"/>
      <c r="F18" s="8"/>
      <c r="G18" s="134"/>
    </row>
    <row r="19" spans="1:12">
      <c r="A19" s="6"/>
      <c r="B19" s="48" t="s">
        <v>112</v>
      </c>
      <c r="C19" s="18"/>
      <c r="D19" s="230">
        <v>0</v>
      </c>
      <c r="E19" s="56"/>
      <c r="F19" s="166"/>
      <c r="G19" s="134"/>
    </row>
    <row r="20" spans="1:12">
      <c r="A20" s="6"/>
      <c r="B20" s="48" t="s">
        <v>113</v>
      </c>
      <c r="C20" s="18"/>
      <c r="D20" s="179">
        <v>204830241447.103</v>
      </c>
      <c r="E20" s="56"/>
      <c r="F20" s="246"/>
      <c r="G20" s="134"/>
      <c r="L20" s="195"/>
    </row>
    <row r="21" spans="1:12">
      <c r="A21" s="6"/>
      <c r="B21" s="48" t="s">
        <v>114</v>
      </c>
      <c r="C21" s="18"/>
      <c r="D21" s="179">
        <v>188495445732.28</v>
      </c>
      <c r="E21" s="56"/>
      <c r="F21" s="8"/>
      <c r="G21" s="134"/>
    </row>
    <row r="22" spans="1:12">
      <c r="A22" s="6"/>
      <c r="B22" s="48" t="s">
        <v>115</v>
      </c>
      <c r="C22" s="18"/>
      <c r="D22" s="230">
        <v>0.13400000000000001</v>
      </c>
      <c r="E22" s="56"/>
      <c r="F22" s="8"/>
      <c r="G22" s="134"/>
      <c r="K22" s="194"/>
    </row>
    <row r="23" spans="1:12">
      <c r="A23" s="6"/>
      <c r="B23" s="48" t="s">
        <v>116</v>
      </c>
      <c r="C23" s="18"/>
      <c r="D23" s="230">
        <v>1.087</v>
      </c>
      <c r="E23" s="56"/>
      <c r="F23" s="8"/>
      <c r="G23" s="134"/>
    </row>
    <row r="24" spans="1:12">
      <c r="A24" s="6"/>
      <c r="B24" s="49" t="s">
        <v>117</v>
      </c>
      <c r="C24" s="50"/>
      <c r="D24" s="232">
        <v>1.071</v>
      </c>
      <c r="E24" s="58"/>
      <c r="F24" s="8"/>
      <c r="G24" s="134"/>
    </row>
    <row r="26" spans="1:12">
      <c r="K26" s="36"/>
    </row>
    <row r="27" spans="1:12">
      <c r="A27" s="6"/>
      <c r="B27" s="59" t="s">
        <v>12</v>
      </c>
      <c r="C27" s="60" t="s">
        <v>13</v>
      </c>
      <c r="D27" s="61" t="s">
        <v>14</v>
      </c>
      <c r="E27" s="62" t="s">
        <v>15</v>
      </c>
      <c r="F27" s="63" t="s">
        <v>16</v>
      </c>
      <c r="G27" s="134"/>
      <c r="K27" s="36"/>
    </row>
    <row r="28" spans="1:12">
      <c r="A28" s="6"/>
      <c r="B28" s="64" t="s">
        <v>263</v>
      </c>
      <c r="C28" s="65"/>
      <c r="D28" s="32"/>
      <c r="E28" s="66"/>
      <c r="F28" s="67"/>
      <c r="G28" s="134"/>
      <c r="K28" s="36"/>
    </row>
    <row r="29" spans="1:12">
      <c r="A29" s="6"/>
      <c r="B29" s="64" t="s">
        <v>250</v>
      </c>
      <c r="C29" s="182">
        <v>136</v>
      </c>
      <c r="D29" s="211">
        <v>1.0585717065576962E-3</v>
      </c>
      <c r="E29" s="179">
        <v>233162238.88</v>
      </c>
      <c r="F29" s="212">
        <v>1.3452527300933778E-3</v>
      </c>
      <c r="G29" s="134"/>
      <c r="K29" s="36"/>
    </row>
    <row r="30" spans="1:12">
      <c r="A30" s="6"/>
      <c r="B30" s="64" t="s">
        <v>40</v>
      </c>
      <c r="C30" s="182">
        <v>5</v>
      </c>
      <c r="D30" s="211">
        <v>3.8918077446974122E-5</v>
      </c>
      <c r="E30" s="179">
        <v>5205480</v>
      </c>
      <c r="F30" s="212">
        <v>3.0033534654170571E-5</v>
      </c>
      <c r="G30" s="134"/>
      <c r="K30" s="36"/>
    </row>
    <row r="31" spans="1:12">
      <c r="A31" s="6"/>
      <c r="B31" s="64" t="s">
        <v>41</v>
      </c>
      <c r="C31" s="182">
        <v>0</v>
      </c>
      <c r="D31" s="211">
        <v>0</v>
      </c>
      <c r="E31" s="179">
        <v>0</v>
      </c>
      <c r="F31" s="212">
        <v>0</v>
      </c>
      <c r="G31" s="134"/>
      <c r="K31" s="36"/>
    </row>
    <row r="32" spans="1:12">
      <c r="A32" s="6"/>
      <c r="B32" s="64" t="s">
        <v>42</v>
      </c>
      <c r="C32" s="213">
        <v>0</v>
      </c>
      <c r="D32" s="214">
        <v>0</v>
      </c>
      <c r="E32" s="179">
        <v>0</v>
      </c>
      <c r="F32" s="212">
        <v>0</v>
      </c>
      <c r="G32" s="134"/>
      <c r="K32" s="36"/>
    </row>
    <row r="33" spans="1:11">
      <c r="A33" s="6"/>
      <c r="B33" s="73" t="s">
        <v>17</v>
      </c>
      <c r="C33" s="190">
        <v>141</v>
      </c>
      <c r="D33" s="215">
        <v>1.0974897840046701E-3</v>
      </c>
      <c r="E33" s="216">
        <v>238367718.88</v>
      </c>
      <c r="F33" s="217">
        <v>1.3752862647475484E-3</v>
      </c>
      <c r="G33" s="134"/>
      <c r="K33" s="36"/>
    </row>
    <row r="34" spans="1:11">
      <c r="A34" s="6"/>
      <c r="B34" s="8" t="s">
        <v>118</v>
      </c>
      <c r="C34" s="148"/>
      <c r="D34" s="149"/>
      <c r="E34" s="150"/>
      <c r="F34" s="151"/>
      <c r="G34" s="134"/>
      <c r="K34" s="36"/>
    </row>
    <row r="35" spans="1:11">
      <c r="A35" s="6"/>
      <c r="B35" s="18"/>
      <c r="C35" s="135"/>
      <c r="D35" s="70"/>
      <c r="E35" s="136"/>
      <c r="F35" s="106"/>
      <c r="G35" s="134"/>
      <c r="K35" s="36"/>
    </row>
    <row r="36" spans="1:11">
      <c r="A36" s="6"/>
      <c r="B36" s="137" t="s">
        <v>18</v>
      </c>
      <c r="C36" s="60" t="s">
        <v>13</v>
      </c>
      <c r="D36" s="61" t="s">
        <v>14</v>
      </c>
      <c r="E36" s="60" t="s">
        <v>15</v>
      </c>
      <c r="F36" s="138" t="s">
        <v>16</v>
      </c>
      <c r="G36" s="134"/>
      <c r="K36" s="36"/>
    </row>
    <row r="37" spans="1:11">
      <c r="A37" s="6"/>
      <c r="B37" s="64" t="s">
        <v>43</v>
      </c>
      <c r="C37" s="78">
        <v>131</v>
      </c>
      <c r="D37" s="70">
        <v>1.019653629110722E-3</v>
      </c>
      <c r="E37" s="47">
        <v>222094966.88</v>
      </c>
      <c r="F37" s="79">
        <v>1.2813990034170422E-3</v>
      </c>
      <c r="G37" s="134"/>
      <c r="K37" s="36"/>
    </row>
    <row r="38" spans="1:11">
      <c r="A38" s="6"/>
      <c r="B38" s="64" t="s">
        <v>44</v>
      </c>
      <c r="C38" s="78">
        <v>5</v>
      </c>
      <c r="D38" s="70">
        <v>3.8918077446974122E-5</v>
      </c>
      <c r="E38" s="47">
        <v>5205480</v>
      </c>
      <c r="F38" s="79">
        <v>3.0033534654170571E-5</v>
      </c>
      <c r="G38" s="134"/>
    </row>
    <row r="39" spans="1:11">
      <c r="A39" s="6"/>
      <c r="B39" s="64" t="s">
        <v>45</v>
      </c>
      <c r="C39" s="78">
        <v>0</v>
      </c>
      <c r="D39" s="70">
        <v>0</v>
      </c>
      <c r="E39" s="47">
        <v>0</v>
      </c>
      <c r="F39" s="79">
        <v>0</v>
      </c>
      <c r="G39" s="134"/>
    </row>
    <row r="40" spans="1:11">
      <c r="A40" s="6"/>
      <c r="B40" s="80" t="s">
        <v>46</v>
      </c>
      <c r="C40" s="81">
        <v>0</v>
      </c>
      <c r="D40" s="72">
        <v>0</v>
      </c>
      <c r="E40" s="82">
        <v>0</v>
      </c>
      <c r="F40" s="83">
        <v>0</v>
      </c>
      <c r="G40" s="134"/>
    </row>
    <row r="41" spans="1:11">
      <c r="A41" s="6"/>
      <c r="B41" s="64" t="s">
        <v>47</v>
      </c>
      <c r="C41" s="78">
        <v>5</v>
      </c>
      <c r="D41" s="70">
        <v>3.8918077446974122E-5</v>
      </c>
      <c r="E41" s="47">
        <v>11067272</v>
      </c>
      <c r="F41" s="79">
        <v>6.3853726676335642E-5</v>
      </c>
      <c r="G41" s="134"/>
    </row>
    <row r="42" spans="1:11">
      <c r="A42" s="6"/>
      <c r="B42" s="64" t="s">
        <v>48</v>
      </c>
      <c r="C42" s="78">
        <v>0</v>
      </c>
      <c r="D42" s="70">
        <v>0</v>
      </c>
      <c r="E42" s="47">
        <v>0</v>
      </c>
      <c r="F42" s="79">
        <v>0</v>
      </c>
      <c r="G42" s="134"/>
    </row>
    <row r="43" spans="1:11">
      <c r="A43" s="6"/>
      <c r="B43" s="64" t="s">
        <v>49</v>
      </c>
      <c r="C43" s="78">
        <v>0</v>
      </c>
      <c r="D43" s="70">
        <v>0</v>
      </c>
      <c r="E43" s="47">
        <v>0</v>
      </c>
      <c r="F43" s="79">
        <v>0</v>
      </c>
      <c r="G43" s="134"/>
    </row>
    <row r="44" spans="1:11">
      <c r="A44" s="6"/>
      <c r="B44" s="80" t="s">
        <v>50</v>
      </c>
      <c r="C44" s="81">
        <v>0</v>
      </c>
      <c r="D44" s="72">
        <v>0</v>
      </c>
      <c r="E44" s="82">
        <v>0</v>
      </c>
      <c r="F44" s="72">
        <v>0</v>
      </c>
    </row>
    <row r="45" spans="1:11">
      <c r="A45" s="6"/>
      <c r="B45" s="73" t="s">
        <v>17</v>
      </c>
      <c r="C45" s="74">
        <v>141</v>
      </c>
      <c r="D45" s="75">
        <v>1.0974897840046701E-3</v>
      </c>
      <c r="E45" s="76">
        <v>238367718.88</v>
      </c>
      <c r="F45" s="140">
        <v>1.3752862647475484E-3</v>
      </c>
      <c r="G45" s="134"/>
    </row>
    <row r="46" spans="1:11">
      <c r="A46" s="6"/>
      <c r="B46" s="8" t="s">
        <v>118</v>
      </c>
      <c r="C46" s="8"/>
      <c r="D46" s="56"/>
      <c r="E46" s="56"/>
      <c r="F46" s="8"/>
      <c r="G46" s="134"/>
    </row>
    <row r="48" spans="1:11">
      <c r="A48" s="6"/>
      <c r="B48" s="59" t="s">
        <v>19</v>
      </c>
      <c r="C48" s="60" t="s">
        <v>13</v>
      </c>
      <c r="D48" s="61" t="s">
        <v>14</v>
      </c>
      <c r="E48" s="60" t="s">
        <v>15</v>
      </c>
      <c r="F48" s="63" t="s">
        <v>16</v>
      </c>
    </row>
    <row r="49" spans="1:6">
      <c r="A49" s="6"/>
      <c r="B49" s="45" t="s">
        <v>129</v>
      </c>
      <c r="C49" s="78">
        <v>39546</v>
      </c>
      <c r="D49" s="70">
        <v>0.3078108581436077</v>
      </c>
      <c r="E49" s="47">
        <v>25743886458.229984</v>
      </c>
      <c r="F49" s="70">
        <v>0.1485319136902418</v>
      </c>
    </row>
    <row r="50" spans="1:6">
      <c r="A50" s="6"/>
      <c r="B50" s="48" t="s">
        <v>130</v>
      </c>
      <c r="C50" s="78">
        <v>9214</v>
      </c>
      <c r="D50" s="70">
        <v>7.1718233119283908E-2</v>
      </c>
      <c r="E50" s="47">
        <v>10845360854.680019</v>
      </c>
      <c r="F50" s="70">
        <v>6.2573388249693801E-2</v>
      </c>
    </row>
    <row r="51" spans="1:6">
      <c r="A51" s="6"/>
      <c r="B51" s="48" t="s">
        <v>131</v>
      </c>
      <c r="C51" s="78">
        <v>9808</v>
      </c>
      <c r="D51" s="70">
        <v>7.6341700719984432E-2</v>
      </c>
      <c r="E51" s="47">
        <v>12869230036.4</v>
      </c>
      <c r="F51" s="70">
        <v>7.425030280986783E-2</v>
      </c>
    </row>
    <row r="52" spans="1:6">
      <c r="A52" s="6"/>
      <c r="B52" s="48" t="s">
        <v>132</v>
      </c>
      <c r="C52" s="78">
        <v>10660</v>
      </c>
      <c r="D52" s="70">
        <v>8.2973341116948818E-2</v>
      </c>
      <c r="E52" s="47">
        <v>15299630413.049965</v>
      </c>
      <c r="F52" s="70">
        <v>8.8272739537244682E-2</v>
      </c>
    </row>
    <row r="53" spans="1:6">
      <c r="A53" s="6"/>
      <c r="B53" s="48" t="s">
        <v>133</v>
      </c>
      <c r="C53" s="78">
        <v>11951</v>
      </c>
      <c r="D53" s="70">
        <v>9.3021988713757539E-2</v>
      </c>
      <c r="E53" s="47">
        <v>19103836639.880001</v>
      </c>
      <c r="F53" s="70">
        <v>0.1102214857710427</v>
      </c>
    </row>
    <row r="54" spans="1:6">
      <c r="A54" s="6"/>
      <c r="B54" s="48" t="s">
        <v>134</v>
      </c>
      <c r="C54" s="78">
        <v>12124</v>
      </c>
      <c r="D54" s="70">
        <v>9.4368554193422841E-2</v>
      </c>
      <c r="E54" s="47">
        <v>20857980402.31007</v>
      </c>
      <c r="F54" s="70">
        <v>0.12034219269477316</v>
      </c>
    </row>
    <row r="55" spans="1:6">
      <c r="A55" s="6"/>
      <c r="B55" s="48" t="s">
        <v>135</v>
      </c>
      <c r="C55" s="78">
        <v>11397</v>
      </c>
      <c r="D55" s="70">
        <v>8.8709865732632814E-2</v>
      </c>
      <c r="E55" s="47">
        <v>21104393075.080044</v>
      </c>
      <c r="F55" s="70">
        <v>0.12176389512122832</v>
      </c>
    </row>
    <row r="56" spans="1:6">
      <c r="A56" s="6"/>
      <c r="B56" s="48" t="s">
        <v>136</v>
      </c>
      <c r="C56" s="78">
        <v>8364</v>
      </c>
      <c r="D56" s="70">
        <v>6.5102159953298308E-2</v>
      </c>
      <c r="E56" s="47">
        <v>15949792048.890011</v>
      </c>
      <c r="F56" s="70">
        <v>9.2023911767435587E-2</v>
      </c>
    </row>
    <row r="57" spans="1:6">
      <c r="A57" s="6"/>
      <c r="B57" s="48" t="s">
        <v>137</v>
      </c>
      <c r="C57" s="78">
        <v>7181</v>
      </c>
      <c r="D57" s="70">
        <v>5.5894142829344233E-2</v>
      </c>
      <c r="E57" s="47">
        <v>14476373093.560003</v>
      </c>
      <c r="F57" s="70">
        <v>8.3522874542239181E-2</v>
      </c>
    </row>
    <row r="58" spans="1:6">
      <c r="A58" s="6"/>
      <c r="B58" s="48" t="s">
        <v>138</v>
      </c>
      <c r="C58" s="78">
        <v>5093</v>
      </c>
      <c r="D58" s="70">
        <v>3.9641953687487838E-2</v>
      </c>
      <c r="E58" s="47">
        <v>10630856126.970003</v>
      </c>
      <c r="F58" s="70">
        <v>6.1335781886176478E-2</v>
      </c>
    </row>
    <row r="59" spans="1:6">
      <c r="A59" s="6"/>
      <c r="B59" s="48" t="s">
        <v>139</v>
      </c>
      <c r="C59" s="78">
        <v>1838</v>
      </c>
      <c r="D59" s="70">
        <v>1.4306285269507687E-2</v>
      </c>
      <c r="E59" s="47">
        <v>3834906180.9100008</v>
      </c>
      <c r="F59" s="70">
        <v>2.2125872672616741E-2</v>
      </c>
    </row>
    <row r="60" spans="1:6">
      <c r="A60" s="6"/>
      <c r="B60" s="48" t="s">
        <v>140</v>
      </c>
      <c r="C60" s="78">
        <v>644</v>
      </c>
      <c r="D60" s="70">
        <v>5.012648375170267E-3</v>
      </c>
      <c r="E60" s="47">
        <v>1310187236.0799999</v>
      </c>
      <c r="F60" s="70">
        <v>7.5592555841652431E-3</v>
      </c>
    </row>
    <row r="61" spans="1:6">
      <c r="A61" s="6"/>
      <c r="B61" s="48" t="s">
        <v>141</v>
      </c>
      <c r="C61" s="78">
        <v>271</v>
      </c>
      <c r="D61" s="70">
        <v>2.1093597976259973E-3</v>
      </c>
      <c r="E61" s="47">
        <v>529745742.74999994</v>
      </c>
      <c r="F61" s="70">
        <v>3.0564207571216091E-3</v>
      </c>
    </row>
    <row r="62" spans="1:6">
      <c r="A62" s="6"/>
      <c r="B62" s="48" t="s">
        <v>119</v>
      </c>
      <c r="C62" s="71">
        <v>384</v>
      </c>
      <c r="D62" s="72">
        <v>2.9889083479276123E-3</v>
      </c>
      <c r="E62" s="82">
        <v>766078293.37</v>
      </c>
      <c r="F62" s="83">
        <v>4.4199649161529115E-3</v>
      </c>
    </row>
    <row r="63" spans="1:6">
      <c r="A63" s="6"/>
      <c r="B63" s="84" t="s">
        <v>17</v>
      </c>
      <c r="C63" s="85">
        <v>128475</v>
      </c>
      <c r="D63" s="86">
        <v>0.99999999999999989</v>
      </c>
      <c r="E63" s="87">
        <v>173322256602.1601</v>
      </c>
      <c r="F63" s="88">
        <v>1.0000000000000002</v>
      </c>
    </row>
    <row r="64" spans="1:6">
      <c r="A64" s="6"/>
      <c r="B64" s="8"/>
      <c r="C64" s="8"/>
      <c r="D64" s="56"/>
      <c r="E64" s="56"/>
      <c r="F64" s="8"/>
    </row>
    <row r="65" spans="1:6">
      <c r="A65" s="6"/>
      <c r="B65" s="8"/>
      <c r="C65" s="7"/>
      <c r="D65" s="8"/>
      <c r="E65" s="89"/>
      <c r="F65" s="56"/>
    </row>
    <row r="66" spans="1:6">
      <c r="A66" s="6"/>
      <c r="B66" s="59" t="s">
        <v>20</v>
      </c>
      <c r="C66" s="60" t="s">
        <v>13</v>
      </c>
      <c r="D66" s="61" t="s">
        <v>14</v>
      </c>
      <c r="E66" s="60" t="s">
        <v>15</v>
      </c>
      <c r="F66" s="61" t="s">
        <v>16</v>
      </c>
    </row>
    <row r="67" spans="1:6">
      <c r="A67" s="6"/>
      <c r="B67" s="45" t="s">
        <v>129</v>
      </c>
      <c r="C67" s="78">
        <v>19141</v>
      </c>
      <c r="D67" s="70">
        <v>0.14898618408250633</v>
      </c>
      <c r="E67" s="47">
        <v>9401310114.5000153</v>
      </c>
      <c r="F67" s="70">
        <v>5.4241793863090325E-2</v>
      </c>
    </row>
    <row r="68" spans="1:6">
      <c r="A68" s="6"/>
      <c r="B68" s="48" t="s">
        <v>130</v>
      </c>
      <c r="C68" s="78">
        <v>5744</v>
      </c>
      <c r="D68" s="70">
        <v>4.4709087371083867E-2</v>
      </c>
      <c r="E68" s="47">
        <v>4557175232.3399992</v>
      </c>
      <c r="F68" s="70">
        <v>2.6293075809648805E-2</v>
      </c>
    </row>
    <row r="69" spans="1:6">
      <c r="A69" s="6"/>
      <c r="B69" s="48" t="s">
        <v>131</v>
      </c>
      <c r="C69" s="78">
        <v>6422</v>
      </c>
      <c r="D69" s="70">
        <v>4.9986378672893558E-2</v>
      </c>
      <c r="E69" s="47">
        <v>6018003471.9699936</v>
      </c>
      <c r="F69" s="70">
        <v>3.4721469648203225E-2</v>
      </c>
    </row>
    <row r="70" spans="1:6">
      <c r="A70" s="6"/>
      <c r="B70" s="48" t="s">
        <v>132</v>
      </c>
      <c r="C70" s="78">
        <v>6588</v>
      </c>
      <c r="D70" s="70">
        <v>5.1278458844133103E-2</v>
      </c>
      <c r="E70" s="47">
        <v>7121310288.9100142</v>
      </c>
      <c r="F70" s="70">
        <v>4.1087108075543374E-2</v>
      </c>
    </row>
    <row r="71" spans="1:6">
      <c r="A71" s="6"/>
      <c r="B71" s="48" t="s">
        <v>133</v>
      </c>
      <c r="C71" s="78">
        <v>7714</v>
      </c>
      <c r="D71" s="70">
        <v>6.0042809885191673E-2</v>
      </c>
      <c r="E71" s="47">
        <v>9197387532.0400143</v>
      </c>
      <c r="F71" s="70">
        <v>5.3065242239209262E-2</v>
      </c>
    </row>
    <row r="72" spans="1:6">
      <c r="A72" s="6"/>
      <c r="B72" s="48" t="s">
        <v>134</v>
      </c>
      <c r="C72" s="78">
        <v>8262</v>
      </c>
      <c r="D72" s="70">
        <v>6.430823117338004E-2</v>
      </c>
      <c r="E72" s="47">
        <v>10978975306.869997</v>
      </c>
      <c r="F72" s="70">
        <v>6.3344290122363686E-2</v>
      </c>
    </row>
    <row r="73" spans="1:6">
      <c r="A73" s="6"/>
      <c r="B73" s="48" t="s">
        <v>135</v>
      </c>
      <c r="C73" s="78">
        <v>19750</v>
      </c>
      <c r="D73" s="70">
        <v>0.15372640591554776</v>
      </c>
      <c r="E73" s="47">
        <v>30862839164.110062</v>
      </c>
      <c r="F73" s="70">
        <v>0.17806622051403304</v>
      </c>
    </row>
    <row r="74" spans="1:6">
      <c r="A74" s="6"/>
      <c r="B74" s="48" t="s">
        <v>136</v>
      </c>
      <c r="C74" s="78">
        <v>8797</v>
      </c>
      <c r="D74" s="70">
        <v>6.8472465460206272E-2</v>
      </c>
      <c r="E74" s="47">
        <v>13672731441.130009</v>
      </c>
      <c r="F74" s="70">
        <v>7.8886184089525663E-2</v>
      </c>
    </row>
    <row r="75" spans="1:6">
      <c r="A75" s="6"/>
      <c r="B75" s="48" t="s">
        <v>137</v>
      </c>
      <c r="C75" s="78">
        <v>27466</v>
      </c>
      <c r="D75" s="70">
        <v>0.21378478303171825</v>
      </c>
      <c r="E75" s="47">
        <v>48915775402.309975</v>
      </c>
      <c r="F75" s="70">
        <v>0.28222443188349494</v>
      </c>
    </row>
    <row r="76" spans="1:6">
      <c r="A76" s="6"/>
      <c r="B76" s="48" t="s">
        <v>138</v>
      </c>
      <c r="C76" s="78">
        <v>18591</v>
      </c>
      <c r="D76" s="70">
        <v>0.14470519556333916</v>
      </c>
      <c r="E76" s="47">
        <v>32596748647.98003</v>
      </c>
      <c r="F76" s="70">
        <v>0.18807018375488757</v>
      </c>
    </row>
    <row r="77" spans="1:6">
      <c r="A77" s="6"/>
      <c r="B77" s="48" t="s">
        <v>139</v>
      </c>
      <c r="C77" s="78">
        <v>0</v>
      </c>
      <c r="D77" s="70">
        <v>0</v>
      </c>
      <c r="E77" s="47">
        <v>0</v>
      </c>
      <c r="F77" s="70">
        <v>0</v>
      </c>
    </row>
    <row r="78" spans="1:6">
      <c r="A78" s="6"/>
      <c r="B78" s="48" t="s">
        <v>140</v>
      </c>
      <c r="C78" s="78">
        <v>0</v>
      </c>
      <c r="D78" s="70">
        <v>0</v>
      </c>
      <c r="E78" s="47">
        <v>0</v>
      </c>
      <c r="F78" s="70">
        <v>0</v>
      </c>
    </row>
    <row r="79" spans="1:6">
      <c r="A79" s="6"/>
      <c r="B79" s="48" t="s">
        <v>141</v>
      </c>
      <c r="C79" s="78">
        <v>0</v>
      </c>
      <c r="D79" s="70">
        <v>0</v>
      </c>
      <c r="E79" s="47">
        <v>0</v>
      </c>
      <c r="F79" s="70">
        <v>0</v>
      </c>
    </row>
    <row r="80" spans="1:6">
      <c r="A80" s="6"/>
      <c r="B80" s="48" t="s">
        <v>119</v>
      </c>
      <c r="C80" s="71">
        <v>0</v>
      </c>
      <c r="D80" s="72">
        <v>0</v>
      </c>
      <c r="E80" s="82">
        <v>0</v>
      </c>
      <c r="F80" s="72">
        <v>0</v>
      </c>
    </row>
    <row r="81" spans="1:6">
      <c r="A81" s="6"/>
      <c r="B81" s="84" t="s">
        <v>17</v>
      </c>
      <c r="C81" s="74">
        <v>128475</v>
      </c>
      <c r="D81" s="86">
        <v>0.99999999999999989</v>
      </c>
      <c r="E81" s="87">
        <v>173322256602.16013</v>
      </c>
      <c r="F81" s="88">
        <v>0.99999999999999989</v>
      </c>
    </row>
    <row r="82" spans="1:6">
      <c r="A82" s="6"/>
    </row>
    <row r="83" spans="1:6">
      <c r="A83" s="6"/>
    </row>
    <row r="84" spans="1:6">
      <c r="A84" s="6"/>
      <c r="B84" s="59" t="s">
        <v>21</v>
      </c>
      <c r="C84" s="60" t="s">
        <v>13</v>
      </c>
      <c r="D84" s="61" t="s">
        <v>14</v>
      </c>
      <c r="E84" s="60" t="s">
        <v>15</v>
      </c>
      <c r="F84" s="63" t="s">
        <v>16</v>
      </c>
    </row>
    <row r="85" spans="1:6">
      <c r="A85" s="6"/>
      <c r="B85" s="90" t="s">
        <v>142</v>
      </c>
      <c r="C85" s="91">
        <v>10306</v>
      </c>
      <c r="D85" s="69">
        <v>8.0217941233703058E-2</v>
      </c>
      <c r="E85" s="47">
        <v>19323119074.899982</v>
      </c>
      <c r="F85" s="67">
        <v>0.11148665759212815</v>
      </c>
    </row>
    <row r="86" spans="1:6">
      <c r="A86" s="6"/>
      <c r="B86" s="64" t="s">
        <v>143</v>
      </c>
      <c r="C86" s="68">
        <v>299</v>
      </c>
      <c r="D86" s="69">
        <v>2.3273010313290521E-3</v>
      </c>
      <c r="E86" s="47">
        <v>425224770.18999994</v>
      </c>
      <c r="F86" s="70">
        <v>2.4533766091336517E-3</v>
      </c>
    </row>
    <row r="87" spans="1:6">
      <c r="A87" s="6"/>
      <c r="B87" s="64" t="s">
        <v>144</v>
      </c>
      <c r="C87" s="68">
        <v>8670</v>
      </c>
      <c r="D87" s="69">
        <v>6.7483946293053126E-2</v>
      </c>
      <c r="E87" s="47">
        <v>10742272989.499979</v>
      </c>
      <c r="F87" s="70">
        <v>6.1978612557287156E-2</v>
      </c>
    </row>
    <row r="88" spans="1:6">
      <c r="A88" s="6"/>
      <c r="B88" s="64" t="s">
        <v>145</v>
      </c>
      <c r="C88" s="68">
        <v>3932</v>
      </c>
      <c r="D88" s="69">
        <v>3.0605176104300448E-2</v>
      </c>
      <c r="E88" s="47">
        <v>4285183349.7899995</v>
      </c>
      <c r="F88" s="70">
        <v>2.4723791587978879E-2</v>
      </c>
    </row>
    <row r="89" spans="1:6">
      <c r="A89" s="6"/>
      <c r="B89" s="64" t="s">
        <v>146</v>
      </c>
      <c r="C89" s="68">
        <v>14284</v>
      </c>
      <c r="D89" s="69">
        <v>0.11118116365051567</v>
      </c>
      <c r="E89" s="47">
        <v>13097110175.929989</v>
      </c>
      <c r="F89" s="70">
        <v>7.5565079942345792E-2</v>
      </c>
    </row>
    <row r="90" spans="1:6">
      <c r="A90" s="6"/>
      <c r="B90" s="64" t="s">
        <v>147</v>
      </c>
      <c r="C90" s="68">
        <v>1762</v>
      </c>
      <c r="D90" s="69">
        <v>1.3714730492313679E-2</v>
      </c>
      <c r="E90" s="47">
        <v>3088193951.4199991</v>
      </c>
      <c r="F90" s="70">
        <v>1.7817642188380747E-2</v>
      </c>
    </row>
    <row r="91" spans="1:6">
      <c r="A91" s="6"/>
      <c r="B91" s="64" t="s">
        <v>148</v>
      </c>
      <c r="C91" s="68">
        <v>7939</v>
      </c>
      <c r="D91" s="69">
        <v>6.1794123370305508E-2</v>
      </c>
      <c r="E91" s="47">
        <v>10397540107.700008</v>
      </c>
      <c r="F91" s="70">
        <v>5.9989641904826391E-2</v>
      </c>
    </row>
    <row r="92" spans="1:6">
      <c r="A92" s="6"/>
      <c r="B92" s="64" t="s">
        <v>149</v>
      </c>
      <c r="C92" s="68">
        <v>7706</v>
      </c>
      <c r="D92" s="69">
        <v>5.9980540961276516E-2</v>
      </c>
      <c r="E92" s="47">
        <v>7915921626.1800022</v>
      </c>
      <c r="F92" s="70">
        <v>4.5671697226687E-2</v>
      </c>
    </row>
    <row r="93" spans="1:6">
      <c r="A93" s="6"/>
      <c r="B93" s="64" t="s">
        <v>150</v>
      </c>
      <c r="C93" s="68">
        <v>9044</v>
      </c>
      <c r="D93" s="69">
        <v>7.0395018486086786E-2</v>
      </c>
      <c r="E93" s="47">
        <v>10358151833.11002</v>
      </c>
      <c r="F93" s="70">
        <v>5.9762387336589375E-2</v>
      </c>
    </row>
    <row r="94" spans="1:6">
      <c r="A94" s="6"/>
      <c r="B94" s="64" t="s">
        <v>151</v>
      </c>
      <c r="C94" s="68">
        <v>5083</v>
      </c>
      <c r="D94" s="69">
        <v>3.9564117532593888E-2</v>
      </c>
      <c r="E94" s="47">
        <v>5504643016.4299946</v>
      </c>
      <c r="F94" s="70">
        <v>3.1759585435500233E-2</v>
      </c>
    </row>
    <row r="95" spans="1:6">
      <c r="A95" s="6"/>
      <c r="B95" s="64" t="s">
        <v>152</v>
      </c>
      <c r="C95" s="68">
        <v>11288</v>
      </c>
      <c r="D95" s="69">
        <v>8.7861451644288768E-2</v>
      </c>
      <c r="E95" s="47">
        <v>20069113539.590023</v>
      </c>
      <c r="F95" s="70">
        <v>0.11579074686095403</v>
      </c>
    </row>
    <row r="96" spans="1:6">
      <c r="A96" s="6"/>
      <c r="B96" s="64" t="s">
        <v>153</v>
      </c>
      <c r="C96" s="68">
        <v>9448</v>
      </c>
      <c r="D96" s="69">
        <v>7.3539599143802301E-2</v>
      </c>
      <c r="E96" s="47">
        <v>16585141366.679979</v>
      </c>
      <c r="F96" s="70">
        <v>9.5689622855240922E-2</v>
      </c>
    </row>
    <row r="97" spans="1:6">
      <c r="A97" s="6"/>
      <c r="B97" s="64" t="s">
        <v>154</v>
      </c>
      <c r="C97" s="68">
        <v>264</v>
      </c>
      <c r="D97" s="69">
        <v>2.0548744892002336E-3</v>
      </c>
      <c r="E97" s="47">
        <v>340477005.53000009</v>
      </c>
      <c r="F97" s="70">
        <v>1.9644159509850105E-3</v>
      </c>
    </row>
    <row r="98" spans="1:6">
      <c r="A98" s="6"/>
      <c r="B98" s="64" t="s">
        <v>155</v>
      </c>
      <c r="C98" s="68">
        <v>27</v>
      </c>
      <c r="D98" s="69">
        <v>2.1015761821366024E-4</v>
      </c>
      <c r="E98" s="47">
        <v>38245139.359999999</v>
      </c>
      <c r="F98" s="70">
        <v>2.2065913581881776E-4</v>
      </c>
    </row>
    <row r="99" spans="1:6">
      <c r="A99" s="6"/>
      <c r="B99" s="64" t="s">
        <v>156</v>
      </c>
      <c r="C99" s="68">
        <v>12345</v>
      </c>
      <c r="D99" s="69">
        <v>9.6088733216579097E-2</v>
      </c>
      <c r="E99" s="47">
        <v>19075191267.429989</v>
      </c>
      <c r="F99" s="70">
        <v>0.11005621344530932</v>
      </c>
    </row>
    <row r="100" spans="1:6">
      <c r="A100" s="6"/>
      <c r="B100" s="64" t="s">
        <v>157</v>
      </c>
      <c r="C100" s="68">
        <v>6069</v>
      </c>
      <c r="D100" s="69">
        <v>4.7238762405137184E-2</v>
      </c>
      <c r="E100" s="47">
        <v>6370133812.2899981</v>
      </c>
      <c r="F100" s="70">
        <v>3.6753120673427765E-2</v>
      </c>
    </row>
    <row r="101" spans="1:6">
      <c r="A101" s="6"/>
      <c r="B101" s="64" t="s">
        <v>158</v>
      </c>
      <c r="C101" s="68">
        <v>8038</v>
      </c>
      <c r="D101" s="69">
        <v>6.256470130375559E-2</v>
      </c>
      <c r="E101" s="47">
        <v>10092692057.860014</v>
      </c>
      <c r="F101" s="70">
        <v>5.8230790757741825E-2</v>
      </c>
    </row>
    <row r="102" spans="1:6">
      <c r="A102" s="6"/>
      <c r="B102" s="64" t="s">
        <v>159</v>
      </c>
      <c r="C102" s="68">
        <v>1076</v>
      </c>
      <c r="D102" s="69">
        <v>8.3751702665888304E-3</v>
      </c>
      <c r="E102" s="47">
        <v>1530785096.7100005</v>
      </c>
      <c r="F102" s="70">
        <v>8.8320168841542965E-3</v>
      </c>
    </row>
    <row r="103" spans="1:6">
      <c r="A103" s="6"/>
      <c r="B103" s="48" t="s">
        <v>160</v>
      </c>
      <c r="C103" s="68">
        <v>5993</v>
      </c>
      <c r="D103" s="69">
        <v>4.664720762794318E-2</v>
      </c>
      <c r="E103" s="47">
        <v>7433894991.7500019</v>
      </c>
      <c r="F103" s="70">
        <v>4.2890596611683852E-2</v>
      </c>
    </row>
    <row r="104" spans="1:6">
      <c r="A104" s="6"/>
      <c r="B104" s="49" t="s">
        <v>161</v>
      </c>
      <c r="C104" s="81">
        <v>4902</v>
      </c>
      <c r="D104" s="72">
        <v>3.815528312901343E-2</v>
      </c>
      <c r="E104" s="82">
        <v>6649221429.8099995</v>
      </c>
      <c r="F104" s="83">
        <v>3.8363344443826816E-2</v>
      </c>
    </row>
    <row r="105" spans="1:6">
      <c r="A105" s="6"/>
      <c r="B105" s="92" t="s">
        <v>17</v>
      </c>
      <c r="C105" s="74">
        <v>128475</v>
      </c>
      <c r="D105" s="86">
        <v>1</v>
      </c>
      <c r="E105" s="87">
        <v>173322256602.15997</v>
      </c>
      <c r="F105" s="88">
        <v>1</v>
      </c>
    </row>
    <row r="106" spans="1:6">
      <c r="A106" s="6"/>
      <c r="B106" s="93"/>
      <c r="C106" s="8"/>
      <c r="D106" s="94"/>
      <c r="E106" s="95"/>
      <c r="F106" s="8"/>
    </row>
    <row r="107" spans="1:6">
      <c r="A107" s="6"/>
      <c r="B107" s="96"/>
      <c r="C107" s="7"/>
      <c r="D107" s="97"/>
      <c r="E107" s="98"/>
      <c r="F107" s="8"/>
    </row>
    <row r="108" spans="1:6">
      <c r="A108" s="6"/>
      <c r="B108" s="59" t="s">
        <v>22</v>
      </c>
      <c r="C108" s="60" t="s">
        <v>13</v>
      </c>
      <c r="D108" s="61" t="s">
        <v>14</v>
      </c>
      <c r="E108" s="60" t="s">
        <v>15</v>
      </c>
      <c r="F108" s="77" t="s">
        <v>16</v>
      </c>
    </row>
    <row r="109" spans="1:6">
      <c r="A109" s="6"/>
      <c r="B109" s="48" t="s">
        <v>23</v>
      </c>
      <c r="C109" s="65">
        <v>128475</v>
      </c>
      <c r="D109" s="67">
        <v>1</v>
      </c>
      <c r="E109" s="99">
        <v>173322256602.15997</v>
      </c>
      <c r="F109" s="100">
        <v>1</v>
      </c>
    </row>
    <row r="110" spans="1:6">
      <c r="A110" s="6"/>
      <c r="B110" s="48" t="s">
        <v>24</v>
      </c>
      <c r="C110" s="81"/>
      <c r="D110" s="72"/>
      <c r="E110" s="82"/>
      <c r="F110" s="83"/>
    </row>
    <row r="111" spans="1:6">
      <c r="A111" s="6"/>
      <c r="B111" s="84" t="s">
        <v>25</v>
      </c>
      <c r="C111" s="74">
        <v>128475</v>
      </c>
      <c r="D111" s="86">
        <v>1</v>
      </c>
      <c r="E111" s="87">
        <v>173322256602.15997</v>
      </c>
      <c r="F111" s="88">
        <v>1</v>
      </c>
    </row>
    <row r="112" spans="1:6">
      <c r="A112" s="6"/>
      <c r="B112" s="101"/>
      <c r="C112" s="102"/>
      <c r="D112" s="103"/>
      <c r="E112" s="104"/>
      <c r="F112" s="8"/>
    </row>
    <row r="113" spans="1:6">
      <c r="A113" s="6"/>
      <c r="B113" s="8"/>
      <c r="C113" s="8"/>
      <c r="D113" s="8"/>
      <c r="E113" s="56"/>
      <c r="F113" s="8"/>
    </row>
    <row r="114" spans="1:6">
      <c r="A114" s="6"/>
      <c r="B114" s="105" t="s">
        <v>26</v>
      </c>
      <c r="C114" s="60" t="s">
        <v>13</v>
      </c>
      <c r="D114" s="61" t="s">
        <v>14</v>
      </c>
      <c r="E114" s="60" t="s">
        <v>15</v>
      </c>
      <c r="F114" s="63" t="s">
        <v>16</v>
      </c>
    </row>
    <row r="115" spans="1:6">
      <c r="A115" s="6"/>
      <c r="B115" s="45" t="s">
        <v>188</v>
      </c>
      <c r="C115" s="91">
        <v>26612</v>
      </c>
      <c r="D115" s="106">
        <v>0.20713757540377506</v>
      </c>
      <c r="E115" s="66">
        <v>32829185817.280018</v>
      </c>
      <c r="F115" s="67">
        <v>0.18941125312391574</v>
      </c>
    </row>
    <row r="116" spans="1:6">
      <c r="A116" s="6"/>
      <c r="B116" s="48" t="s">
        <v>189</v>
      </c>
      <c r="C116" s="68">
        <v>75377</v>
      </c>
      <c r="D116" s="106">
        <v>0.58670558474411361</v>
      </c>
      <c r="E116" s="107">
        <v>103028976977.63008</v>
      </c>
      <c r="F116" s="70">
        <v>0.59443593106522052</v>
      </c>
    </row>
    <row r="117" spans="1:6">
      <c r="A117" s="6"/>
      <c r="B117" s="48" t="s">
        <v>190</v>
      </c>
      <c r="C117" s="68">
        <v>1350</v>
      </c>
      <c r="D117" s="106">
        <v>1.0507880910683012E-2</v>
      </c>
      <c r="E117" s="107">
        <v>1136531401.4000006</v>
      </c>
      <c r="F117" s="70">
        <v>6.5573309722638147E-3</v>
      </c>
    </row>
    <row r="118" spans="1:6">
      <c r="A118" s="6"/>
      <c r="B118" s="48" t="s">
        <v>191</v>
      </c>
      <c r="C118" s="68">
        <v>5037</v>
      </c>
      <c r="D118" s="106">
        <v>3.9206071220081726E-2</v>
      </c>
      <c r="E118" s="107">
        <v>6459466896.480011</v>
      </c>
      <c r="F118" s="70">
        <v>3.7268536788711004E-2</v>
      </c>
    </row>
    <row r="119" spans="1:6">
      <c r="A119" s="6"/>
      <c r="B119" s="48" t="s">
        <v>192</v>
      </c>
      <c r="C119" s="68">
        <v>20099</v>
      </c>
      <c r="D119" s="106">
        <v>0.15644288772134657</v>
      </c>
      <c r="E119" s="108">
        <v>29868095509.369961</v>
      </c>
      <c r="F119" s="70">
        <v>0.17232694804988896</v>
      </c>
    </row>
    <row r="120" spans="1:6">
      <c r="A120" s="6"/>
      <c r="B120" s="84" t="s">
        <v>17</v>
      </c>
      <c r="C120" s="109">
        <v>128475</v>
      </c>
      <c r="D120" s="110">
        <v>1</v>
      </c>
      <c r="E120" s="76">
        <v>173322256602.16006</v>
      </c>
      <c r="F120" s="110">
        <v>1</v>
      </c>
    </row>
    <row r="121" spans="1:6">
      <c r="A121" s="6"/>
      <c r="B121" s="8"/>
      <c r="C121" s="8"/>
      <c r="D121" s="8"/>
      <c r="E121" s="56"/>
      <c r="F121" s="8"/>
    </row>
    <row r="122" spans="1:6">
      <c r="A122" s="6"/>
      <c r="B122" s="8"/>
      <c r="C122" s="8"/>
      <c r="D122" s="8"/>
      <c r="E122" s="56"/>
      <c r="F122" s="8"/>
    </row>
    <row r="123" spans="1:6">
      <c r="A123" s="6"/>
      <c r="B123" s="105" t="s">
        <v>27</v>
      </c>
      <c r="C123" s="60" t="s">
        <v>13</v>
      </c>
      <c r="D123" s="61" t="s">
        <v>14</v>
      </c>
      <c r="E123" s="60" t="s">
        <v>15</v>
      </c>
      <c r="F123" s="77" t="s">
        <v>16</v>
      </c>
    </row>
    <row r="124" spans="1:6">
      <c r="A124" s="6"/>
      <c r="B124" s="45" t="s">
        <v>28</v>
      </c>
      <c r="C124" s="68">
        <v>87626</v>
      </c>
      <c r="D124" s="67">
        <v>0.68204709087371085</v>
      </c>
      <c r="E124" s="47">
        <v>122887902808.22032</v>
      </c>
      <c r="F124" s="100">
        <v>0.70901397903152374</v>
      </c>
    </row>
    <row r="125" spans="1:6">
      <c r="A125" s="6"/>
      <c r="B125" s="48" t="s">
        <v>120</v>
      </c>
      <c r="C125" s="68">
        <v>40849</v>
      </c>
      <c r="D125" s="70">
        <v>0.31795290912628915</v>
      </c>
      <c r="E125" s="47">
        <v>50434353793.939774</v>
      </c>
      <c r="F125" s="79">
        <v>0.2909860209684762</v>
      </c>
    </row>
    <row r="126" spans="1:6">
      <c r="A126" s="6"/>
      <c r="B126" s="48" t="s">
        <v>251</v>
      </c>
      <c r="C126" s="111"/>
      <c r="D126" s="72"/>
      <c r="E126" s="82"/>
      <c r="F126" s="83"/>
    </row>
    <row r="127" spans="1:6">
      <c r="A127" s="6"/>
      <c r="B127" s="84" t="s">
        <v>17</v>
      </c>
      <c r="C127" s="74">
        <v>128475</v>
      </c>
      <c r="D127" s="86">
        <v>1</v>
      </c>
      <c r="E127" s="87">
        <v>173322256602.1601</v>
      </c>
      <c r="F127" s="88">
        <v>1</v>
      </c>
    </row>
    <row r="128" spans="1:6">
      <c r="A128" s="6"/>
      <c r="B128" s="132"/>
      <c r="C128" s="132"/>
      <c r="D128" s="132"/>
      <c r="E128" s="133"/>
      <c r="F128" s="8"/>
    </row>
    <row r="129" spans="1:6">
      <c r="B129" s="8"/>
      <c r="C129" s="8"/>
      <c r="D129" s="8"/>
      <c r="E129" s="56"/>
      <c r="F129" s="8"/>
    </row>
    <row r="130" spans="1:6">
      <c r="A130" s="6"/>
      <c r="B130" s="59" t="s">
        <v>29</v>
      </c>
      <c r="C130" s="60" t="s">
        <v>13</v>
      </c>
      <c r="D130" s="112" t="s">
        <v>14</v>
      </c>
      <c r="E130" s="113" t="s">
        <v>15</v>
      </c>
      <c r="F130" s="63" t="s">
        <v>16</v>
      </c>
    </row>
    <row r="131" spans="1:6">
      <c r="A131" s="6"/>
      <c r="B131" s="48" t="s">
        <v>193</v>
      </c>
      <c r="C131" s="114">
        <v>10579</v>
      </c>
      <c r="D131" s="32">
        <v>8.2342868262307842E-2</v>
      </c>
      <c r="E131" s="47">
        <v>20878314968.640007</v>
      </c>
      <c r="F131" s="100">
        <v>0.12045951499791294</v>
      </c>
    </row>
    <row r="132" spans="1:6">
      <c r="A132" s="6"/>
      <c r="B132" s="48" t="s">
        <v>194</v>
      </c>
      <c r="C132" s="68">
        <v>13212</v>
      </c>
      <c r="D132" s="69">
        <v>0.10283712784588442</v>
      </c>
      <c r="E132" s="47">
        <v>22966284476.630024</v>
      </c>
      <c r="F132" s="79">
        <v>0.13250626276662389</v>
      </c>
    </row>
    <row r="133" spans="1:6">
      <c r="A133" s="6"/>
      <c r="B133" s="48" t="s">
        <v>195</v>
      </c>
      <c r="C133" s="68">
        <v>13821</v>
      </c>
      <c r="D133" s="69">
        <v>0.10757734967892586</v>
      </c>
      <c r="E133" s="47">
        <v>22258475000.970001</v>
      </c>
      <c r="F133" s="79">
        <v>0.12842248559030478</v>
      </c>
    </row>
    <row r="134" spans="1:6">
      <c r="A134" s="6"/>
      <c r="B134" s="48" t="s">
        <v>196</v>
      </c>
      <c r="C134" s="68">
        <v>11349</v>
      </c>
      <c r="D134" s="69">
        <v>8.8336252189141859E-2</v>
      </c>
      <c r="E134" s="47">
        <v>17242731023.099995</v>
      </c>
      <c r="F134" s="79">
        <v>9.9483651789040409E-2</v>
      </c>
    </row>
    <row r="135" spans="1:6">
      <c r="A135" s="6"/>
      <c r="B135" s="48" t="s">
        <v>197</v>
      </c>
      <c r="C135" s="68">
        <v>8782</v>
      </c>
      <c r="D135" s="69">
        <v>6.8355711227865337E-2</v>
      </c>
      <c r="E135" s="47">
        <v>12960322704.230024</v>
      </c>
      <c r="F135" s="79">
        <v>7.4775871017989673E-2</v>
      </c>
    </row>
    <row r="136" spans="1:6">
      <c r="A136" s="6"/>
      <c r="B136" s="48" t="s">
        <v>198</v>
      </c>
      <c r="C136" s="68">
        <v>7369</v>
      </c>
      <c r="D136" s="69">
        <v>5.7357462541350455E-2</v>
      </c>
      <c r="E136" s="47">
        <v>9895476880.6800098</v>
      </c>
      <c r="F136" s="79">
        <v>5.7092938175815837E-2</v>
      </c>
    </row>
    <row r="137" spans="1:6">
      <c r="A137" s="6"/>
      <c r="B137" s="48" t="s">
        <v>199</v>
      </c>
      <c r="C137" s="68">
        <v>7925</v>
      </c>
      <c r="D137" s="69">
        <v>6.168515275345398E-2</v>
      </c>
      <c r="E137" s="47">
        <v>10453547139.550005</v>
      </c>
      <c r="F137" s="79">
        <v>6.0312780046158997E-2</v>
      </c>
    </row>
    <row r="138" spans="1:6">
      <c r="A138" s="6"/>
      <c r="B138" s="48" t="s">
        <v>200</v>
      </c>
      <c r="C138" s="68">
        <v>7422</v>
      </c>
      <c r="D138" s="69">
        <v>5.7769994162288382E-2</v>
      </c>
      <c r="E138" s="47">
        <v>9358928277.3500118</v>
      </c>
      <c r="F138" s="79">
        <v>5.3997267637890756E-2</v>
      </c>
    </row>
    <row r="139" spans="1:6">
      <c r="A139" s="6"/>
      <c r="B139" s="48" t="s">
        <v>201</v>
      </c>
      <c r="C139" s="115">
        <v>48016</v>
      </c>
      <c r="D139" s="111">
        <v>0.37373808133878189</v>
      </c>
      <c r="E139" s="82">
        <v>47308176131.009941</v>
      </c>
      <c r="F139" s="83">
        <v>0.27294922797826282</v>
      </c>
    </row>
    <row r="140" spans="1:6">
      <c r="A140" s="6"/>
      <c r="B140" s="84" t="s">
        <v>17</v>
      </c>
      <c r="C140" s="74">
        <v>128475</v>
      </c>
      <c r="D140" s="86">
        <v>1</v>
      </c>
      <c r="E140" s="87">
        <v>173322256602.16</v>
      </c>
      <c r="F140" s="88">
        <v>1.0000000000000002</v>
      </c>
    </row>
    <row r="141" spans="1:6">
      <c r="A141" s="6"/>
      <c r="B141" s="132"/>
      <c r="C141" s="132"/>
      <c r="D141" s="132"/>
      <c r="E141" s="133"/>
      <c r="F141" s="8"/>
    </row>
    <row r="142" spans="1:6">
      <c r="A142" s="6"/>
      <c r="B142" s="132"/>
      <c r="C142" s="132"/>
      <c r="D142" s="132"/>
      <c r="E142" s="133"/>
      <c r="F142" s="8"/>
    </row>
    <row r="143" spans="1:6">
      <c r="A143" s="6"/>
      <c r="B143" s="59" t="s">
        <v>121</v>
      </c>
      <c r="C143" s="60" t="s">
        <v>13</v>
      </c>
      <c r="D143" s="112" t="s">
        <v>14</v>
      </c>
      <c r="E143" s="113" t="s">
        <v>15</v>
      </c>
      <c r="F143" s="63" t="s">
        <v>16</v>
      </c>
    </row>
    <row r="144" spans="1:6">
      <c r="A144" s="6"/>
      <c r="B144" s="48" t="s">
        <v>202</v>
      </c>
      <c r="C144" s="114">
        <v>2597</v>
      </c>
      <c r="D144" s="32">
        <v>2.0214049425958357E-2</v>
      </c>
      <c r="E144" s="47">
        <v>426336240.99000007</v>
      </c>
      <c r="F144" s="100">
        <v>2.4597893504733365E-3</v>
      </c>
    </row>
    <row r="145" spans="1:6">
      <c r="A145" s="6"/>
      <c r="B145" s="48" t="s">
        <v>203</v>
      </c>
      <c r="C145" s="68">
        <v>4423</v>
      </c>
      <c r="D145" s="69">
        <v>3.4426931309593303E-2</v>
      </c>
      <c r="E145" s="47">
        <v>1565882214.2399995</v>
      </c>
      <c r="F145" s="79">
        <v>9.034513194888124E-3</v>
      </c>
    </row>
    <row r="146" spans="1:6">
      <c r="A146" s="6"/>
      <c r="B146" s="48" t="s">
        <v>204</v>
      </c>
      <c r="C146" s="68">
        <v>5428</v>
      </c>
      <c r="D146" s="69">
        <v>4.2249464876435106E-2</v>
      </c>
      <c r="E146" s="47">
        <v>3052083064.8600001</v>
      </c>
      <c r="F146" s="79">
        <v>1.7609296836387744E-2</v>
      </c>
    </row>
    <row r="147" spans="1:6">
      <c r="A147" s="6"/>
      <c r="B147" s="48" t="s">
        <v>205</v>
      </c>
      <c r="C147" s="68">
        <v>5530</v>
      </c>
      <c r="D147" s="69">
        <v>4.3043393656353374E-2</v>
      </c>
      <c r="E147" s="47">
        <v>4442824471.9599991</v>
      </c>
      <c r="F147" s="79">
        <v>2.5633317723054799E-2</v>
      </c>
    </row>
    <row r="148" spans="1:6">
      <c r="A148" s="6"/>
      <c r="B148" s="48" t="s">
        <v>206</v>
      </c>
      <c r="C148" s="68">
        <v>10696</v>
      </c>
      <c r="D148" s="69">
        <v>8.3253551274567031E-2</v>
      </c>
      <c r="E148" s="47">
        <v>10526841642.039989</v>
      </c>
      <c r="F148" s="79">
        <v>6.0735659968950591E-2</v>
      </c>
    </row>
    <row r="149" spans="1:6">
      <c r="A149" s="6"/>
      <c r="B149" s="48" t="s">
        <v>207</v>
      </c>
      <c r="C149" s="68">
        <v>15608</v>
      </c>
      <c r="D149" s="69">
        <v>0.12148667055847441</v>
      </c>
      <c r="E149" s="47">
        <v>16986395144.539993</v>
      </c>
      <c r="F149" s="79">
        <v>9.8004696439708744E-2</v>
      </c>
    </row>
    <row r="150" spans="1:6">
      <c r="A150" s="6"/>
      <c r="B150" s="48" t="s">
        <v>208</v>
      </c>
      <c r="C150" s="68">
        <v>23729</v>
      </c>
      <c r="D150" s="69">
        <v>0.18469741194784978</v>
      </c>
      <c r="E150" s="47">
        <v>30544562933.480022</v>
      </c>
      <c r="F150" s="79">
        <v>0.17622989414216622</v>
      </c>
    </row>
    <row r="151" spans="1:6">
      <c r="A151" s="6"/>
      <c r="B151" s="48" t="s">
        <v>209</v>
      </c>
      <c r="C151" s="68">
        <v>34449</v>
      </c>
      <c r="D151" s="69">
        <v>0.26813776999416228</v>
      </c>
      <c r="E151" s="47">
        <v>53782444611.049988</v>
      </c>
      <c r="F151" s="79">
        <v>0.3103031639756515</v>
      </c>
    </row>
    <row r="152" spans="1:6">
      <c r="A152" s="6"/>
      <c r="B152" s="48" t="s">
        <v>210</v>
      </c>
      <c r="C152" s="68">
        <v>15495</v>
      </c>
      <c r="D152" s="69">
        <v>0.12060712200817279</v>
      </c>
      <c r="E152" s="47">
        <v>28169700554.929993</v>
      </c>
      <c r="F152" s="79">
        <v>0.16252788941924576</v>
      </c>
    </row>
    <row r="153" spans="1:6">
      <c r="A153" s="6"/>
      <c r="B153" s="48" t="s">
        <v>211</v>
      </c>
      <c r="C153" s="68">
        <v>10399</v>
      </c>
      <c r="D153" s="69">
        <v>8.0941817474216776E-2</v>
      </c>
      <c r="E153" s="47">
        <v>23561786355.080002</v>
      </c>
      <c r="F153" s="79">
        <v>0.13594207008949347</v>
      </c>
    </row>
    <row r="154" spans="1:6">
      <c r="A154" s="6"/>
      <c r="B154" s="48" t="s">
        <v>252</v>
      </c>
      <c r="C154" s="115">
        <v>121</v>
      </c>
      <c r="D154" s="111">
        <v>9.4181747421677366E-4</v>
      </c>
      <c r="E154" s="82">
        <v>263399368.99000001</v>
      </c>
      <c r="F154" s="83">
        <v>1.5197088599798296E-3</v>
      </c>
    </row>
    <row r="155" spans="1:6">
      <c r="A155" s="6"/>
      <c r="B155" s="84" t="s">
        <v>17</v>
      </c>
      <c r="C155" s="74">
        <v>128475</v>
      </c>
      <c r="D155" s="86">
        <v>1</v>
      </c>
      <c r="E155" s="87">
        <v>173322256602.15997</v>
      </c>
      <c r="F155" s="88">
        <v>1.0000000000000002</v>
      </c>
    </row>
    <row r="156" spans="1:6">
      <c r="A156" s="6"/>
      <c r="B156" s="132"/>
      <c r="C156" s="132"/>
      <c r="D156" s="132"/>
      <c r="E156" s="133"/>
      <c r="F156" s="8"/>
    </row>
    <row r="157" spans="1:6">
      <c r="A157" s="6"/>
      <c r="B157" s="8"/>
      <c r="C157" s="133"/>
      <c r="D157" s="116"/>
      <c r="E157" s="24"/>
      <c r="F157" s="8"/>
    </row>
    <row r="158" spans="1:6">
      <c r="A158" s="6"/>
      <c r="B158" s="105" t="s">
        <v>30</v>
      </c>
      <c r="C158" s="62" t="s">
        <v>13</v>
      </c>
      <c r="D158" s="61" t="s">
        <v>14</v>
      </c>
      <c r="E158" s="61" t="s">
        <v>15</v>
      </c>
      <c r="F158" s="77" t="s">
        <v>16</v>
      </c>
    </row>
    <row r="159" spans="1:6">
      <c r="A159" s="6"/>
      <c r="B159" s="45" t="s">
        <v>31</v>
      </c>
      <c r="C159" s="114">
        <v>126116</v>
      </c>
      <c r="D159" s="117">
        <v>0.98163845106051761</v>
      </c>
      <c r="E159" s="47">
        <v>169965575394.76932</v>
      </c>
      <c r="F159" s="100">
        <v>0.98063329388161102</v>
      </c>
    </row>
    <row r="160" spans="1:6">
      <c r="A160" s="6"/>
      <c r="B160" s="48" t="s">
        <v>32</v>
      </c>
      <c r="C160" s="68">
        <v>2359</v>
      </c>
      <c r="D160" s="69">
        <v>1.836154893948239E-2</v>
      </c>
      <c r="E160" s="47">
        <v>3356681207.3899999</v>
      </c>
      <c r="F160" s="79">
        <v>1.9366706118388841E-2</v>
      </c>
    </row>
    <row r="161" spans="1:6">
      <c r="A161" s="6"/>
      <c r="B161" s="48" t="s">
        <v>251</v>
      </c>
      <c r="C161" s="81"/>
      <c r="D161" s="111"/>
      <c r="E161" s="118"/>
      <c r="F161" s="72"/>
    </row>
    <row r="162" spans="1:6">
      <c r="A162" s="6"/>
      <c r="B162" s="84" t="s">
        <v>17</v>
      </c>
      <c r="C162" s="74">
        <v>128475</v>
      </c>
      <c r="D162" s="86">
        <v>1</v>
      </c>
      <c r="E162" s="87">
        <v>173322256602.15933</v>
      </c>
      <c r="F162" s="88">
        <v>0.99999999999999989</v>
      </c>
    </row>
    <row r="163" spans="1:6">
      <c r="A163" s="6"/>
      <c r="B163" s="8"/>
      <c r="C163" s="9"/>
      <c r="D163" s="9"/>
      <c r="E163" s="24"/>
      <c r="F163" s="8"/>
    </row>
    <row r="164" spans="1:6">
      <c r="A164" s="6"/>
      <c r="B164" s="9"/>
      <c r="C164" s="9"/>
      <c r="D164" s="9"/>
      <c r="E164" s="24"/>
      <c r="F164" s="8"/>
    </row>
    <row r="165" spans="1:6">
      <c r="A165" s="6"/>
      <c r="B165" s="105" t="s">
        <v>33</v>
      </c>
      <c r="C165" s="60" t="s">
        <v>13</v>
      </c>
      <c r="D165" s="61" t="s">
        <v>14</v>
      </c>
      <c r="E165" s="61" t="s">
        <v>15</v>
      </c>
      <c r="F165" s="77" t="s">
        <v>16</v>
      </c>
    </row>
    <row r="166" spans="1:6">
      <c r="A166" s="6"/>
      <c r="B166" s="45" t="s">
        <v>212</v>
      </c>
      <c r="C166" s="114">
        <v>13908</v>
      </c>
      <c r="D166" s="69">
        <v>0.10825452422650321</v>
      </c>
      <c r="E166" s="47">
        <v>2555385260.4900036</v>
      </c>
      <c r="F166" s="79">
        <v>1.4743549447060208E-2</v>
      </c>
    </row>
    <row r="167" spans="1:6">
      <c r="A167" s="6"/>
      <c r="B167" s="48" t="s">
        <v>213</v>
      </c>
      <c r="C167" s="68">
        <v>6921</v>
      </c>
      <c r="D167" s="69">
        <v>5.3870402802101577E-2</v>
      </c>
      <c r="E167" s="47">
        <v>2433878212.5800004</v>
      </c>
      <c r="F167" s="79">
        <v>1.404250244771893E-2</v>
      </c>
    </row>
    <row r="168" spans="1:6">
      <c r="A168" s="6"/>
      <c r="B168" s="48" t="s">
        <v>214</v>
      </c>
      <c r="C168" s="68">
        <v>6833</v>
      </c>
      <c r="D168" s="69">
        <v>5.318544463903483E-2</v>
      </c>
      <c r="E168" s="47">
        <v>3095399849.449996</v>
      </c>
      <c r="F168" s="79">
        <v>1.7859217333842513E-2</v>
      </c>
    </row>
    <row r="169" spans="1:6">
      <c r="A169" s="6"/>
      <c r="B169" s="48" t="s">
        <v>215</v>
      </c>
      <c r="C169" s="68">
        <v>14999</v>
      </c>
      <c r="D169" s="69">
        <v>0.11674644872543297</v>
      </c>
      <c r="E169" s="47">
        <v>9366176487.4600239</v>
      </c>
      <c r="F169" s="79">
        <v>5.4039086907106994E-2</v>
      </c>
    </row>
    <row r="170" spans="1:6">
      <c r="A170" s="6"/>
      <c r="B170" s="48" t="s">
        <v>216</v>
      </c>
      <c r="C170" s="68">
        <v>13950</v>
      </c>
      <c r="D170" s="69">
        <v>0.10858143607705779</v>
      </c>
      <c r="E170" s="47">
        <v>12258535550.659998</v>
      </c>
      <c r="F170" s="79">
        <v>7.072684022801505E-2</v>
      </c>
    </row>
    <row r="171" spans="1:6">
      <c r="A171" s="6"/>
      <c r="B171" s="48" t="s">
        <v>217</v>
      </c>
      <c r="C171" s="68">
        <v>26154</v>
      </c>
      <c r="D171" s="69">
        <v>0.20357267950963223</v>
      </c>
      <c r="E171" s="47">
        <v>32747549321.03001</v>
      </c>
      <c r="F171" s="79">
        <v>0.18894024323833952</v>
      </c>
    </row>
    <row r="172" spans="1:6">
      <c r="A172" s="6"/>
      <c r="B172" s="48" t="s">
        <v>218</v>
      </c>
      <c r="C172" s="68">
        <v>19387</v>
      </c>
      <c r="D172" s="69">
        <v>0.15090095349289745</v>
      </c>
      <c r="E172" s="47">
        <v>33735234142.499935</v>
      </c>
      <c r="F172" s="79">
        <v>0.19463878906178236</v>
      </c>
    </row>
    <row r="173" spans="1:6">
      <c r="A173" s="6"/>
      <c r="B173" s="48" t="s">
        <v>219</v>
      </c>
      <c r="C173" s="68">
        <v>18018</v>
      </c>
      <c r="D173" s="69">
        <v>0.14024518388791593</v>
      </c>
      <c r="E173" s="47">
        <v>43626162428.38002</v>
      </c>
      <c r="F173" s="79">
        <v>0.25170548366744688</v>
      </c>
    </row>
    <row r="174" spans="1:6">
      <c r="A174" s="6"/>
      <c r="B174" s="48" t="s">
        <v>220</v>
      </c>
      <c r="C174" s="115">
        <v>8305</v>
      </c>
      <c r="D174" s="72">
        <v>6.4642926639424017E-2</v>
      </c>
      <c r="E174" s="82">
        <v>33503935349.610012</v>
      </c>
      <c r="F174" s="72">
        <v>0.19330428766868751</v>
      </c>
    </row>
    <row r="175" spans="1:6">
      <c r="A175" s="6"/>
      <c r="B175" s="84" t="s">
        <v>17</v>
      </c>
      <c r="C175" s="74">
        <v>128475</v>
      </c>
      <c r="D175" s="86">
        <v>1</v>
      </c>
      <c r="E175" s="87">
        <v>173322256602.16</v>
      </c>
      <c r="F175" s="86">
        <v>1.0000000000000031</v>
      </c>
    </row>
    <row r="176" spans="1:6">
      <c r="A176" s="6"/>
      <c r="B176" s="17"/>
      <c r="C176" s="119"/>
      <c r="D176" s="120"/>
      <c r="E176" s="121"/>
      <c r="F176" s="120"/>
    </row>
    <row r="177" spans="1:6">
      <c r="A177" s="6"/>
      <c r="B177" s="132"/>
      <c r="C177" s="9"/>
      <c r="D177" s="9"/>
      <c r="E177" s="24"/>
      <c r="F177" s="8"/>
    </row>
    <row r="178" spans="1:6">
      <c r="A178" s="6"/>
      <c r="B178" s="105" t="s">
        <v>34</v>
      </c>
      <c r="C178" s="60" t="s">
        <v>13</v>
      </c>
      <c r="D178" s="61" t="s">
        <v>14</v>
      </c>
      <c r="E178" s="61" t="s">
        <v>15</v>
      </c>
      <c r="F178" s="63" t="s">
        <v>16</v>
      </c>
    </row>
    <row r="179" spans="1:6">
      <c r="A179" s="6"/>
      <c r="B179" s="90" t="s">
        <v>2</v>
      </c>
      <c r="C179" s="122">
        <v>71</v>
      </c>
      <c r="D179" s="69">
        <v>5.5263669974703247E-4</v>
      </c>
      <c r="E179" s="47">
        <v>122944611.55</v>
      </c>
      <c r="F179" s="79">
        <v>7.0934116575809805E-4</v>
      </c>
    </row>
    <row r="180" spans="1:6">
      <c r="A180" s="6"/>
      <c r="B180" s="64" t="s">
        <v>221</v>
      </c>
      <c r="C180" s="68">
        <v>3</v>
      </c>
      <c r="D180" s="69">
        <v>2.3350846468184471E-5</v>
      </c>
      <c r="E180" s="47">
        <v>5296309.34</v>
      </c>
      <c r="F180" s="79">
        <v>3.0557583566183575E-5</v>
      </c>
    </row>
    <row r="181" spans="1:6">
      <c r="A181" s="6"/>
      <c r="B181" s="64" t="s">
        <v>222</v>
      </c>
      <c r="C181" s="68">
        <v>127680</v>
      </c>
      <c r="D181" s="69">
        <v>0.99381202568593108</v>
      </c>
      <c r="E181" s="47">
        <v>172622706513.31952</v>
      </c>
      <c r="F181" s="79">
        <v>0.9959638761775087</v>
      </c>
    </row>
    <row r="182" spans="1:6">
      <c r="A182" s="6"/>
      <c r="B182" s="64" t="s">
        <v>1</v>
      </c>
      <c r="C182" s="68">
        <v>500</v>
      </c>
      <c r="D182" s="69">
        <v>3.891807744697412E-3</v>
      </c>
      <c r="E182" s="47">
        <v>394182995.13</v>
      </c>
      <c r="F182" s="79">
        <v>2.2742780001693609E-3</v>
      </c>
    </row>
    <row r="183" spans="1:6">
      <c r="A183" s="6"/>
      <c r="B183" s="64" t="s">
        <v>223</v>
      </c>
      <c r="C183" s="68">
        <v>216</v>
      </c>
      <c r="D183" s="69">
        <v>1.6812609457092819E-3</v>
      </c>
      <c r="E183" s="47">
        <v>172577607.81999999</v>
      </c>
      <c r="F183" s="79">
        <v>9.9570367478039054E-4</v>
      </c>
    </row>
    <row r="184" spans="1:6">
      <c r="A184" s="6"/>
      <c r="B184" s="80" t="s">
        <v>224</v>
      </c>
      <c r="C184" s="115">
        <v>5</v>
      </c>
      <c r="D184" s="72">
        <v>3.8918077446974122E-5</v>
      </c>
      <c r="E184" s="82">
        <v>4548565</v>
      </c>
      <c r="F184" s="83">
        <v>2.6243398217695075E-5</v>
      </c>
    </row>
    <row r="185" spans="1:6">
      <c r="A185" s="6"/>
      <c r="B185" s="84" t="s">
        <v>17</v>
      </c>
      <c r="C185" s="74">
        <v>128475</v>
      </c>
      <c r="D185" s="86">
        <v>1</v>
      </c>
      <c r="E185" s="87">
        <v>173322256602.15955</v>
      </c>
      <c r="F185" s="88">
        <v>1.0000000000000004</v>
      </c>
    </row>
    <row r="186" spans="1:6">
      <c r="A186" s="6"/>
      <c r="B186" s="132"/>
      <c r="C186" s="9"/>
      <c r="D186" s="9"/>
      <c r="E186" s="24"/>
      <c r="F186" s="8"/>
    </row>
    <row r="187" spans="1:6">
      <c r="A187" s="6"/>
      <c r="B187" s="8"/>
      <c r="C187" s="8"/>
      <c r="D187" s="8"/>
      <c r="E187" s="56"/>
      <c r="F187" s="8"/>
    </row>
    <row r="188" spans="1:6">
      <c r="A188" s="6"/>
      <c r="B188" s="105" t="s">
        <v>35</v>
      </c>
      <c r="C188" s="60" t="s">
        <v>13</v>
      </c>
      <c r="D188" s="61" t="s">
        <v>14</v>
      </c>
      <c r="E188" s="60" t="s">
        <v>15</v>
      </c>
      <c r="F188" s="77" t="s">
        <v>16</v>
      </c>
    </row>
    <row r="189" spans="1:6">
      <c r="A189" s="6"/>
      <c r="B189" s="45" t="s">
        <v>36</v>
      </c>
      <c r="C189" s="65"/>
      <c r="D189" s="67"/>
      <c r="E189" s="47"/>
      <c r="F189" s="100"/>
    </row>
    <row r="190" spans="1:6">
      <c r="A190" s="6"/>
      <c r="B190" s="48" t="s">
        <v>37</v>
      </c>
      <c r="C190" s="78">
        <v>128475</v>
      </c>
      <c r="D190" s="70">
        <v>1</v>
      </c>
      <c r="E190" s="47">
        <v>173322256602.15955</v>
      </c>
      <c r="F190" s="79">
        <v>1</v>
      </c>
    </row>
    <row r="191" spans="1:6">
      <c r="A191" s="6"/>
      <c r="B191" s="48" t="s">
        <v>38</v>
      </c>
      <c r="C191" s="78"/>
      <c r="D191" s="70"/>
      <c r="E191" s="47"/>
      <c r="F191" s="79"/>
    </row>
    <row r="192" spans="1:6">
      <c r="A192" s="6"/>
      <c r="B192" s="48" t="s">
        <v>39</v>
      </c>
      <c r="C192" s="78"/>
      <c r="D192" s="70"/>
      <c r="E192" s="47"/>
      <c r="F192" s="79"/>
    </row>
    <row r="193" spans="1:6">
      <c r="A193" s="6"/>
      <c r="B193" s="49" t="s">
        <v>251</v>
      </c>
      <c r="C193" s="81"/>
      <c r="D193" s="72"/>
      <c r="E193" s="82"/>
      <c r="F193" s="83"/>
    </row>
    <row r="194" spans="1:6">
      <c r="A194" s="6"/>
      <c r="B194" s="84" t="s">
        <v>17</v>
      </c>
      <c r="C194" s="74">
        <v>128475</v>
      </c>
      <c r="D194" s="86">
        <v>1</v>
      </c>
      <c r="E194" s="87">
        <v>173322256602.15955</v>
      </c>
      <c r="F194" s="88">
        <v>1</v>
      </c>
    </row>
    <row r="197" spans="1:6">
      <c r="B197" s="105" t="s">
        <v>172</v>
      </c>
      <c r="C197" s="62" t="s">
        <v>13</v>
      </c>
      <c r="D197" s="112" t="s">
        <v>122</v>
      </c>
      <c r="E197" s="60" t="s">
        <v>15</v>
      </c>
      <c r="F197" s="63" t="s">
        <v>16</v>
      </c>
    </row>
    <row r="198" spans="1:6">
      <c r="B198" s="123">
        <v>1</v>
      </c>
      <c r="C198" s="91">
        <v>1</v>
      </c>
      <c r="D198" s="67" t="s">
        <v>123</v>
      </c>
      <c r="E198" s="47">
        <v>12000000</v>
      </c>
      <c r="F198" s="124">
        <v>6.9235193651699138E-5</v>
      </c>
    </row>
    <row r="199" spans="1:6">
      <c r="B199" s="125">
        <v>2</v>
      </c>
      <c r="C199" s="68">
        <v>1</v>
      </c>
      <c r="D199" s="70" t="s">
        <v>123</v>
      </c>
      <c r="E199" s="47">
        <v>12000000</v>
      </c>
      <c r="F199" s="124">
        <v>6.9235193651699138E-5</v>
      </c>
    </row>
    <row r="200" spans="1:6">
      <c r="B200" s="125">
        <v>3</v>
      </c>
      <c r="C200" s="68">
        <v>1</v>
      </c>
      <c r="D200" s="70" t="s">
        <v>123</v>
      </c>
      <c r="E200" s="47">
        <v>12000000</v>
      </c>
      <c r="F200" s="124">
        <v>6.9235193651699138E-5</v>
      </c>
    </row>
    <row r="201" spans="1:6">
      <c r="B201" s="125">
        <v>4</v>
      </c>
      <c r="C201" s="68">
        <v>1</v>
      </c>
      <c r="D201" s="70" t="s">
        <v>123</v>
      </c>
      <c r="E201" s="47">
        <v>12000000</v>
      </c>
      <c r="F201" s="124">
        <v>6.9235193651699138E-5</v>
      </c>
    </row>
    <row r="202" spans="1:6">
      <c r="B202" s="125">
        <v>5</v>
      </c>
      <c r="C202" s="68">
        <v>1</v>
      </c>
      <c r="D202" s="70" t="s">
        <v>123</v>
      </c>
      <c r="E202" s="47">
        <v>11993711.32</v>
      </c>
      <c r="F202" s="124">
        <v>6.9198910486898018E-5</v>
      </c>
    </row>
    <row r="203" spans="1:6">
      <c r="B203" s="125">
        <v>6</v>
      </c>
      <c r="C203" s="68">
        <v>1</v>
      </c>
      <c r="D203" s="70" t="s">
        <v>123</v>
      </c>
      <c r="E203" s="47">
        <v>11735000</v>
      </c>
      <c r="F203" s="124">
        <v>6.770624979189079E-5</v>
      </c>
    </row>
    <row r="204" spans="1:6">
      <c r="B204" s="125">
        <v>7</v>
      </c>
      <c r="C204" s="68">
        <v>1</v>
      </c>
      <c r="D204" s="70" t="s">
        <v>123</v>
      </c>
      <c r="E204" s="47">
        <v>11500000</v>
      </c>
      <c r="F204" s="124">
        <v>6.6350393916211675E-5</v>
      </c>
    </row>
    <row r="205" spans="1:6">
      <c r="B205" s="125">
        <v>8</v>
      </c>
      <c r="C205" s="68">
        <v>1</v>
      </c>
      <c r="D205" s="70" t="s">
        <v>123</v>
      </c>
      <c r="E205" s="47">
        <v>11424648</v>
      </c>
      <c r="F205" s="124">
        <v>6.591564305687478E-5</v>
      </c>
    </row>
    <row r="206" spans="1:6">
      <c r="B206" s="125">
        <v>9</v>
      </c>
      <c r="C206" s="68">
        <v>1</v>
      </c>
      <c r="D206" s="70" t="s">
        <v>123</v>
      </c>
      <c r="E206" s="47">
        <v>11330375</v>
      </c>
      <c r="F206" s="124">
        <v>6.5371725605947555E-5</v>
      </c>
    </row>
    <row r="207" spans="1:6">
      <c r="B207" s="125">
        <v>10</v>
      </c>
      <c r="C207" s="71">
        <v>1</v>
      </c>
      <c r="D207" s="72" t="s">
        <v>123</v>
      </c>
      <c r="E207" s="82">
        <v>11253827</v>
      </c>
      <c r="F207" s="126">
        <v>6.4930074305643361E-5</v>
      </c>
    </row>
    <row r="208" spans="1:6">
      <c r="B208" s="84" t="s">
        <v>124</v>
      </c>
      <c r="C208" s="74">
        <v>10</v>
      </c>
      <c r="D208" s="75"/>
      <c r="E208" s="87">
        <v>117237561.31999999</v>
      </c>
      <c r="F208" s="127">
        <v>6.7641377177026266E-4</v>
      </c>
    </row>
    <row r="209" spans="2:6">
      <c r="B209" s="93"/>
      <c r="C209" s="8"/>
      <c r="D209" s="89"/>
      <c r="E209" s="95"/>
      <c r="F209" s="8"/>
    </row>
    <row r="210" spans="2:6">
      <c r="B210" s="93"/>
      <c r="C210" s="8"/>
      <c r="D210" s="89"/>
      <c r="E210" s="128"/>
      <c r="F210" s="8"/>
    </row>
    <row r="211" spans="2:6">
      <c r="B211" s="105" t="s">
        <v>125</v>
      </c>
      <c r="C211" s="62" t="s">
        <v>13</v>
      </c>
      <c r="D211" s="61" t="s">
        <v>14</v>
      </c>
      <c r="E211" s="113" t="s">
        <v>15</v>
      </c>
      <c r="F211" s="63" t="s">
        <v>16</v>
      </c>
    </row>
    <row r="212" spans="2:6">
      <c r="B212" s="176" t="s">
        <v>23</v>
      </c>
      <c r="C212" s="177">
        <v>127125</v>
      </c>
      <c r="D212" s="178">
        <v>0.989492119089317</v>
      </c>
      <c r="E212" s="179">
        <v>172185725200.76007</v>
      </c>
      <c r="F212" s="180">
        <v>0.99344266902773626</v>
      </c>
    </row>
    <row r="213" spans="2:6">
      <c r="B213" s="181" t="s">
        <v>126</v>
      </c>
      <c r="C213" s="182"/>
      <c r="D213" s="183"/>
      <c r="E213" s="179"/>
      <c r="F213" s="184"/>
    </row>
    <row r="214" spans="2:6">
      <c r="B214" s="181" t="s">
        <v>127</v>
      </c>
      <c r="C214" s="182">
        <v>1350</v>
      </c>
      <c r="D214" s="183">
        <v>1.0507880910683012E-2</v>
      </c>
      <c r="E214" s="179">
        <v>1136531401.4000006</v>
      </c>
      <c r="F214" s="184">
        <v>6.5573309722638147E-3</v>
      </c>
    </row>
    <row r="215" spans="2:6">
      <c r="B215" s="181" t="s">
        <v>251</v>
      </c>
      <c r="C215" s="185"/>
      <c r="D215" s="186"/>
      <c r="E215" s="187"/>
      <c r="F215" s="188"/>
    </row>
    <row r="216" spans="2:6">
      <c r="B216" s="189" t="s">
        <v>17</v>
      </c>
      <c r="C216" s="190">
        <v>128475</v>
      </c>
      <c r="D216" s="191">
        <v>1</v>
      </c>
      <c r="E216" s="192">
        <v>173322256602.16006</v>
      </c>
      <c r="F216" s="193">
        <v>1</v>
      </c>
    </row>
  </sheetData>
  <pageMargins left="0.7" right="0.7" top="0.75" bottom="0.75" header="0.3" footer="0.3"/>
  <pageSetup paperSize="9" scale="63" orientation="portrait" r:id="rId1"/>
  <rowBreaks count="3" manualBreakCount="3">
    <brk id="64" min="1" max="5" man="1"/>
    <brk id="112" min="1" max="5" man="1"/>
    <brk id="17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N114"/>
  <sheetViews>
    <sheetView tabSelected="1" view="pageBreakPreview" topLeftCell="A52" zoomScale="90" zoomScaleNormal="100" zoomScaleSheetLayoutView="90" workbookViewId="0">
      <selection activeCell="F28" sqref="F28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5" width="20.85546875" style="23" customWidth="1"/>
    <col min="6" max="6" width="9.28515625" style="23" bestFit="1" customWidth="1"/>
    <col min="7" max="8" width="20.85546875" style="23" customWidth="1"/>
    <col min="9" max="9" width="7.5703125" style="3" customWidth="1"/>
    <col min="10" max="10" width="9.140625" style="3"/>
    <col min="11" max="11" width="40" style="3" customWidth="1"/>
    <col min="12" max="12" width="9.140625" style="3"/>
    <col min="13" max="13" width="25" style="3" customWidth="1"/>
    <col min="14" max="16384" width="9.140625" style="3"/>
  </cols>
  <sheetData>
    <row r="4" spans="2:14">
      <c r="B4" s="167" t="s">
        <v>271</v>
      </c>
      <c r="C4" s="168" t="s">
        <v>69</v>
      </c>
      <c r="M4" s="197"/>
    </row>
    <row r="5" spans="2:14">
      <c r="B5" s="159" t="s">
        <v>63</v>
      </c>
      <c r="C5" s="160">
        <f>H110</f>
        <v>31277823681.383247</v>
      </c>
      <c r="E5" s="27"/>
      <c r="F5" s="28"/>
      <c r="M5" s="197"/>
      <c r="N5" s="198"/>
    </row>
    <row r="6" spans="2:14">
      <c r="B6" s="161" t="s">
        <v>184</v>
      </c>
      <c r="C6" s="162"/>
      <c r="E6" s="27"/>
      <c r="F6" s="28"/>
      <c r="M6" s="197"/>
      <c r="N6" s="198"/>
    </row>
    <row r="7" spans="2:14">
      <c r="B7" s="161" t="s">
        <v>87</v>
      </c>
      <c r="C7" s="163">
        <f>+SUMIF(F21:F110,"NOK",H21:H110)</f>
        <v>19969753529.639999</v>
      </c>
      <c r="M7" s="197"/>
      <c r="N7" s="198"/>
    </row>
    <row r="8" spans="2:14">
      <c r="B8" s="161" t="s">
        <v>90</v>
      </c>
      <c r="C8" s="163">
        <f>+SUMIF(F21:F110,"EUR",H21:H110)</f>
        <v>11300630587.219847</v>
      </c>
      <c r="M8" s="197"/>
      <c r="N8" s="198"/>
    </row>
    <row r="9" spans="2:14">
      <c r="B9" s="161" t="s">
        <v>88</v>
      </c>
      <c r="C9" s="163">
        <f>+SUMIF(F21:F109,"SEK",H21:H109)</f>
        <v>0</v>
      </c>
      <c r="M9" s="197"/>
      <c r="N9" s="198"/>
    </row>
    <row r="10" spans="2:14">
      <c r="B10" s="161" t="s">
        <v>89</v>
      </c>
      <c r="C10" s="163">
        <f>+SUMIF(F21:F110,"USD",H21:H110)</f>
        <v>7439564.5233999891</v>
      </c>
    </row>
    <row r="11" spans="2:14">
      <c r="B11" s="161" t="s">
        <v>91</v>
      </c>
      <c r="C11" s="163"/>
      <c r="E11" s="169"/>
    </row>
    <row r="12" spans="2:14">
      <c r="B12" s="161" t="s">
        <v>444</v>
      </c>
      <c r="C12" s="163">
        <f>+SUMIF($D$21:$D$110,"Sovereign",$H$21:$H$110)</f>
        <v>2089772000</v>
      </c>
      <c r="E12" s="18" t="s">
        <v>276</v>
      </c>
      <c r="F12" s="209"/>
      <c r="G12" s="18"/>
      <c r="H12" s="18"/>
      <c r="I12" s="18"/>
    </row>
    <row r="13" spans="2:14">
      <c r="B13" s="161" t="s">
        <v>227</v>
      </c>
      <c r="C13" s="163">
        <f>+SUMIF($D$21:$D$110,"Gov't Guaranteed",$H$21:$H$110)</f>
        <v>1813761989</v>
      </c>
      <c r="E13" s="18" t="s">
        <v>277</v>
      </c>
      <c r="F13" s="209"/>
      <c r="G13" s="18"/>
      <c r="H13" s="18"/>
      <c r="I13" s="18"/>
    </row>
    <row r="14" spans="2:14">
      <c r="B14" s="161" t="s">
        <v>92</v>
      </c>
      <c r="C14" s="163">
        <f>+SUMIF($D$21:$D$110,"Covered Bond",$H$21:$H$110)</f>
        <v>23472637556.599998</v>
      </c>
      <c r="E14" s="18" t="s">
        <v>278</v>
      </c>
      <c r="F14" s="209"/>
      <c r="G14" s="18"/>
      <c r="H14" s="18"/>
      <c r="I14" s="18"/>
    </row>
    <row r="15" spans="2:14">
      <c r="B15" s="161" t="s">
        <v>472</v>
      </c>
      <c r="C15" s="163">
        <f>+SUMIF($D$21:$D$110,"Reverse repos",$H$21:$H$110)</f>
        <v>3250000000</v>
      </c>
      <c r="E15" s="18"/>
      <c r="F15" s="209"/>
      <c r="G15" s="18"/>
      <c r="H15" s="18"/>
      <c r="I15" s="18"/>
    </row>
    <row r="16" spans="2:14">
      <c r="B16" s="164" t="s">
        <v>93</v>
      </c>
      <c r="C16" s="165">
        <f>+SUMIF($D$21:$D$110,"Deposit",$H$21:H110)</f>
        <v>651652135.78324592</v>
      </c>
    </row>
    <row r="18" spans="2:13">
      <c r="D18" s="158"/>
      <c r="E18" s="158"/>
      <c r="M18" s="136"/>
    </row>
    <row r="19" spans="2:13">
      <c r="D19" s="158"/>
      <c r="E19" s="158"/>
    </row>
    <row r="20" spans="2:13">
      <c r="B20" s="170" t="s">
        <v>64</v>
      </c>
      <c r="C20" s="171" t="s">
        <v>57</v>
      </c>
      <c r="D20" s="171" t="s">
        <v>81</v>
      </c>
      <c r="E20" s="171" t="s">
        <v>185</v>
      </c>
      <c r="F20" s="171" t="s">
        <v>65</v>
      </c>
      <c r="G20" s="172" t="s">
        <v>228</v>
      </c>
      <c r="H20" s="173" t="s">
        <v>229</v>
      </c>
      <c r="I20" s="35"/>
    </row>
    <row r="21" spans="2:13">
      <c r="B21" s="139" t="s">
        <v>313</v>
      </c>
      <c r="C21" s="207" t="s">
        <v>310</v>
      </c>
      <c r="D21" s="248" t="s">
        <v>327</v>
      </c>
      <c r="E21" s="158" t="s">
        <v>94</v>
      </c>
      <c r="F21" s="248" t="s">
        <v>66</v>
      </c>
      <c r="G21" s="254">
        <v>50000000</v>
      </c>
      <c r="H21" s="249">
        <v>50000000</v>
      </c>
      <c r="I21" s="34"/>
    </row>
    <row r="22" spans="2:13">
      <c r="B22" s="139" t="s">
        <v>385</v>
      </c>
      <c r="C22" s="207" t="s">
        <v>388</v>
      </c>
      <c r="D22" s="248" t="s">
        <v>72</v>
      </c>
      <c r="E22" s="158" t="s">
        <v>415</v>
      </c>
      <c r="F22" s="248" t="s">
        <v>66</v>
      </c>
      <c r="G22" s="253">
        <v>100000000</v>
      </c>
      <c r="H22" s="249">
        <v>100000000</v>
      </c>
      <c r="I22" s="34"/>
    </row>
    <row r="23" spans="2:13">
      <c r="B23" s="139" t="s">
        <v>385</v>
      </c>
      <c r="C23" s="207" t="s">
        <v>410</v>
      </c>
      <c r="D23" s="248" t="s">
        <v>72</v>
      </c>
      <c r="E23" s="158" t="s">
        <v>415</v>
      </c>
      <c r="F23" s="248" t="s">
        <v>66</v>
      </c>
      <c r="G23" s="254">
        <v>190000000</v>
      </c>
      <c r="H23" s="249">
        <v>190000000</v>
      </c>
      <c r="I23" s="34"/>
    </row>
    <row r="24" spans="2:13">
      <c r="B24" s="139" t="s">
        <v>385</v>
      </c>
      <c r="C24" s="207" t="s">
        <v>453</v>
      </c>
      <c r="D24" s="248" t="s">
        <v>72</v>
      </c>
      <c r="E24" s="158" t="s">
        <v>415</v>
      </c>
      <c r="F24" s="248" t="s">
        <v>66</v>
      </c>
      <c r="G24" s="254">
        <v>210000000</v>
      </c>
      <c r="H24" s="249">
        <v>210000000</v>
      </c>
      <c r="I24" s="34"/>
    </row>
    <row r="25" spans="2:13">
      <c r="B25" s="139" t="s">
        <v>385</v>
      </c>
      <c r="C25" s="207" t="s">
        <v>411</v>
      </c>
      <c r="D25" s="248" t="s">
        <v>72</v>
      </c>
      <c r="E25" s="158" t="s">
        <v>415</v>
      </c>
      <c r="F25" s="248" t="s">
        <v>67</v>
      </c>
      <c r="G25" s="254">
        <v>5000000</v>
      </c>
      <c r="H25" s="249">
        <v>47849000</v>
      </c>
      <c r="I25" s="34"/>
    </row>
    <row r="26" spans="2:13">
      <c r="B26" s="139" t="s">
        <v>449</v>
      </c>
      <c r="C26" s="207" t="s">
        <v>281</v>
      </c>
      <c r="D26" s="248" t="s">
        <v>72</v>
      </c>
      <c r="E26" s="220" t="s">
        <v>416</v>
      </c>
      <c r="F26" s="248" t="s">
        <v>66</v>
      </c>
      <c r="G26" s="253">
        <v>50000000</v>
      </c>
      <c r="H26" s="249">
        <v>50000000</v>
      </c>
      <c r="I26" s="34"/>
    </row>
    <row r="27" spans="2:13">
      <c r="B27" s="139" t="s">
        <v>449</v>
      </c>
      <c r="C27" s="207" t="s">
        <v>363</v>
      </c>
      <c r="D27" s="248" t="s">
        <v>72</v>
      </c>
      <c r="E27" s="220" t="s">
        <v>416</v>
      </c>
      <c r="F27" s="248" t="s">
        <v>66</v>
      </c>
      <c r="G27" s="254">
        <v>488000000</v>
      </c>
      <c r="H27" s="249">
        <v>488000000</v>
      </c>
      <c r="I27" s="34"/>
    </row>
    <row r="28" spans="2:13">
      <c r="B28" s="139" t="s">
        <v>449</v>
      </c>
      <c r="C28" s="207" t="s">
        <v>454</v>
      </c>
      <c r="D28" s="248" t="s">
        <v>72</v>
      </c>
      <c r="E28" s="220" t="s">
        <v>416</v>
      </c>
      <c r="F28" s="248" t="s">
        <v>66</v>
      </c>
      <c r="G28" s="254">
        <v>850000000</v>
      </c>
      <c r="H28" s="249">
        <v>850000000</v>
      </c>
      <c r="I28" s="34"/>
    </row>
    <row r="29" spans="2:13" ht="15">
      <c r="B29" s="251" t="s">
        <v>449</v>
      </c>
      <c r="C29" s="252" t="s">
        <v>314</v>
      </c>
      <c r="D29" s="250" t="s">
        <v>72</v>
      </c>
      <c r="E29" s="220" t="s">
        <v>416</v>
      </c>
      <c r="F29" s="250" t="s">
        <v>66</v>
      </c>
      <c r="G29" s="255">
        <v>618000000</v>
      </c>
      <c r="H29" s="249">
        <v>618000000</v>
      </c>
      <c r="I29" s="34"/>
    </row>
    <row r="30" spans="2:13">
      <c r="B30" s="139" t="s">
        <v>449</v>
      </c>
      <c r="C30" s="207" t="s">
        <v>320</v>
      </c>
      <c r="D30" s="248" t="s">
        <v>72</v>
      </c>
      <c r="E30" s="220" t="s">
        <v>416</v>
      </c>
      <c r="F30" s="248" t="s">
        <v>66</v>
      </c>
      <c r="G30" s="254">
        <v>90000000</v>
      </c>
      <c r="H30" s="249">
        <v>90000000</v>
      </c>
      <c r="I30" s="34"/>
    </row>
    <row r="31" spans="2:13">
      <c r="B31" s="139" t="s">
        <v>449</v>
      </c>
      <c r="C31" s="207" t="s">
        <v>333</v>
      </c>
      <c r="D31" s="248" t="s">
        <v>72</v>
      </c>
      <c r="E31" s="220" t="s">
        <v>416</v>
      </c>
      <c r="F31" s="248" t="s">
        <v>67</v>
      </c>
      <c r="G31" s="254">
        <v>20000000</v>
      </c>
      <c r="H31" s="249">
        <v>191396000</v>
      </c>
      <c r="I31" s="34"/>
    </row>
    <row r="32" spans="2:13">
      <c r="B32" s="139" t="s">
        <v>449</v>
      </c>
      <c r="C32" s="207" t="s">
        <v>389</v>
      </c>
      <c r="D32" s="248" t="s">
        <v>72</v>
      </c>
      <c r="E32" s="220" t="s">
        <v>416</v>
      </c>
      <c r="F32" s="248" t="s">
        <v>67</v>
      </c>
      <c r="G32" s="254">
        <v>5000000</v>
      </c>
      <c r="H32" s="249">
        <v>47849000</v>
      </c>
      <c r="I32" s="34"/>
    </row>
    <row r="33" spans="2:9">
      <c r="B33" s="139" t="s">
        <v>449</v>
      </c>
      <c r="C33" s="207" t="s">
        <v>440</v>
      </c>
      <c r="D33" s="248" t="s">
        <v>72</v>
      </c>
      <c r="E33" s="220" t="s">
        <v>416</v>
      </c>
      <c r="F33" s="248" t="s">
        <v>67</v>
      </c>
      <c r="G33" s="254">
        <v>15000000</v>
      </c>
      <c r="H33" s="249">
        <v>143547000</v>
      </c>
      <c r="I33" s="34"/>
    </row>
    <row r="34" spans="2:9">
      <c r="B34" s="139" t="s">
        <v>332</v>
      </c>
      <c r="C34" s="207" t="s">
        <v>390</v>
      </c>
      <c r="D34" s="248" t="s">
        <v>72</v>
      </c>
      <c r="E34" s="220" t="s">
        <v>417</v>
      </c>
      <c r="F34" s="248" t="s">
        <v>66</v>
      </c>
      <c r="G34" s="253">
        <v>10000000</v>
      </c>
      <c r="H34" s="249">
        <v>10000000</v>
      </c>
      <c r="I34" s="34"/>
    </row>
    <row r="35" spans="2:9">
      <c r="B35" s="139" t="s">
        <v>332</v>
      </c>
      <c r="C35" s="207" t="s">
        <v>334</v>
      </c>
      <c r="D35" s="248" t="s">
        <v>72</v>
      </c>
      <c r="E35" s="220" t="s">
        <v>417</v>
      </c>
      <c r="F35" s="248" t="s">
        <v>66</v>
      </c>
      <c r="G35" s="254">
        <v>215000000</v>
      </c>
      <c r="H35" s="249">
        <v>215000000</v>
      </c>
      <c r="I35" s="34"/>
    </row>
    <row r="36" spans="2:9" ht="15">
      <c r="B36" s="251" t="s">
        <v>332</v>
      </c>
      <c r="C36" s="252" t="s">
        <v>335</v>
      </c>
      <c r="D36" s="250" t="s">
        <v>72</v>
      </c>
      <c r="E36" s="220" t="s">
        <v>417</v>
      </c>
      <c r="F36" s="248" t="s">
        <v>66</v>
      </c>
      <c r="G36" s="255">
        <v>25000000</v>
      </c>
      <c r="H36" s="249">
        <v>25000000</v>
      </c>
      <c r="I36" s="34"/>
    </row>
    <row r="37" spans="2:9">
      <c r="B37" s="139" t="s">
        <v>332</v>
      </c>
      <c r="C37" s="207" t="s">
        <v>412</v>
      </c>
      <c r="D37" s="248" t="s">
        <v>72</v>
      </c>
      <c r="E37" s="220" t="s">
        <v>417</v>
      </c>
      <c r="F37" s="248" t="s">
        <v>66</v>
      </c>
      <c r="G37" s="254">
        <v>151000000</v>
      </c>
      <c r="H37" s="249">
        <v>151000000</v>
      </c>
      <c r="I37" s="34"/>
    </row>
    <row r="38" spans="2:9">
      <c r="B38" s="139" t="s">
        <v>332</v>
      </c>
      <c r="C38" s="207" t="s">
        <v>413</v>
      </c>
      <c r="D38" s="248" t="s">
        <v>72</v>
      </c>
      <c r="E38" s="220" t="s">
        <v>417</v>
      </c>
      <c r="F38" s="248" t="s">
        <v>66</v>
      </c>
      <c r="G38" s="254">
        <v>335000000</v>
      </c>
      <c r="H38" s="249">
        <v>335000000</v>
      </c>
      <c r="I38" s="34"/>
    </row>
    <row r="39" spans="2:9">
      <c r="B39" s="139" t="s">
        <v>332</v>
      </c>
      <c r="C39" s="207" t="s">
        <v>183</v>
      </c>
      <c r="D39" s="248" t="s">
        <v>72</v>
      </c>
      <c r="E39" s="220" t="s">
        <v>417</v>
      </c>
      <c r="F39" s="248" t="s">
        <v>67</v>
      </c>
      <c r="G39" s="254">
        <v>15000000</v>
      </c>
      <c r="H39" s="249">
        <v>143547000</v>
      </c>
      <c r="I39" s="34"/>
    </row>
    <row r="40" spans="2:9">
      <c r="B40" s="139" t="s">
        <v>332</v>
      </c>
      <c r="C40" s="207" t="s">
        <v>391</v>
      </c>
      <c r="D40" s="248" t="s">
        <v>72</v>
      </c>
      <c r="E40" s="220" t="s">
        <v>417</v>
      </c>
      <c r="F40" s="248" t="s">
        <v>67</v>
      </c>
      <c r="G40" s="254">
        <v>34325000</v>
      </c>
      <c r="H40" s="249">
        <v>328483385</v>
      </c>
      <c r="I40" s="34"/>
    </row>
    <row r="41" spans="2:9">
      <c r="B41" s="139" t="s">
        <v>332</v>
      </c>
      <c r="C41" s="207" t="s">
        <v>392</v>
      </c>
      <c r="D41" s="248" t="s">
        <v>72</v>
      </c>
      <c r="E41" s="220" t="s">
        <v>417</v>
      </c>
      <c r="F41" s="248" t="s">
        <v>67</v>
      </c>
      <c r="G41" s="254">
        <v>10000000</v>
      </c>
      <c r="H41" s="249">
        <v>95698000</v>
      </c>
      <c r="I41" s="34"/>
    </row>
    <row r="42" spans="2:9">
      <c r="B42" s="139" t="s">
        <v>332</v>
      </c>
      <c r="C42" s="207" t="s">
        <v>393</v>
      </c>
      <c r="D42" s="248" t="s">
        <v>72</v>
      </c>
      <c r="E42" s="220" t="s">
        <v>417</v>
      </c>
      <c r="F42" s="248" t="s">
        <v>67</v>
      </c>
      <c r="G42" s="254">
        <v>26000000</v>
      </c>
      <c r="H42" s="249">
        <v>248814800</v>
      </c>
      <c r="I42" s="34"/>
    </row>
    <row r="43" spans="2:9" ht="15">
      <c r="B43" s="251" t="s">
        <v>332</v>
      </c>
      <c r="C43" s="252" t="s">
        <v>455</v>
      </c>
      <c r="D43" s="250" t="s">
        <v>72</v>
      </c>
      <c r="E43" s="220" t="s">
        <v>417</v>
      </c>
      <c r="F43" s="248" t="s">
        <v>67</v>
      </c>
      <c r="G43" s="255">
        <v>20000000</v>
      </c>
      <c r="H43" s="249">
        <v>191396000</v>
      </c>
      <c r="I43" s="34"/>
    </row>
    <row r="44" spans="2:9">
      <c r="B44" s="139" t="s">
        <v>179</v>
      </c>
      <c r="C44" s="207" t="s">
        <v>85</v>
      </c>
      <c r="D44" s="248" t="s">
        <v>327</v>
      </c>
      <c r="E44" s="158" t="s">
        <v>94</v>
      </c>
      <c r="F44" s="248" t="s">
        <v>67</v>
      </c>
      <c r="G44" s="254">
        <v>5000000</v>
      </c>
      <c r="H44" s="249">
        <v>47849000</v>
      </c>
      <c r="I44" s="34"/>
    </row>
    <row r="45" spans="2:9">
      <c r="B45" s="139" t="s">
        <v>179</v>
      </c>
      <c r="C45" s="207" t="s">
        <v>128</v>
      </c>
      <c r="D45" s="248" t="s">
        <v>327</v>
      </c>
      <c r="E45" s="158" t="s">
        <v>94</v>
      </c>
      <c r="F45" s="248" t="s">
        <v>67</v>
      </c>
      <c r="G45" s="254">
        <v>11000000</v>
      </c>
      <c r="H45" s="249">
        <v>105267800</v>
      </c>
      <c r="I45" s="34"/>
    </row>
    <row r="46" spans="2:9">
      <c r="B46" s="139" t="s">
        <v>179</v>
      </c>
      <c r="C46" s="207" t="s">
        <v>362</v>
      </c>
      <c r="D46" s="248" t="s">
        <v>327</v>
      </c>
      <c r="E46" s="158" t="s">
        <v>94</v>
      </c>
      <c r="F46" s="248" t="s">
        <v>67</v>
      </c>
      <c r="G46" s="249">
        <v>80000000</v>
      </c>
      <c r="H46" s="249">
        <v>765584000</v>
      </c>
      <c r="I46" s="34"/>
    </row>
    <row r="47" spans="2:9" ht="15">
      <c r="B47" s="251" t="s">
        <v>179</v>
      </c>
      <c r="C47" s="207" t="s">
        <v>365</v>
      </c>
      <c r="D47" s="256" t="s">
        <v>327</v>
      </c>
      <c r="E47" s="158" t="s">
        <v>94</v>
      </c>
      <c r="F47" s="248" t="s">
        <v>67</v>
      </c>
      <c r="G47" s="255">
        <v>80000000</v>
      </c>
      <c r="H47" s="249">
        <v>765584000</v>
      </c>
      <c r="I47" s="34"/>
    </row>
    <row r="48" spans="2:9">
      <c r="B48" s="139" t="s">
        <v>280</v>
      </c>
      <c r="C48" s="207" t="s">
        <v>336</v>
      </c>
      <c r="D48" s="248" t="s">
        <v>72</v>
      </c>
      <c r="E48" s="220" t="s">
        <v>439</v>
      </c>
      <c r="F48" s="248" t="s">
        <v>66</v>
      </c>
      <c r="G48" s="249">
        <v>230000000</v>
      </c>
      <c r="H48" s="249">
        <v>230000000</v>
      </c>
      <c r="I48" s="34"/>
    </row>
    <row r="49" spans="2:9">
      <c r="B49" s="139" t="s">
        <v>280</v>
      </c>
      <c r="C49" s="207" t="s">
        <v>394</v>
      </c>
      <c r="D49" s="248" t="s">
        <v>72</v>
      </c>
      <c r="E49" s="220" t="s">
        <v>439</v>
      </c>
      <c r="F49" s="248" t="s">
        <v>66</v>
      </c>
      <c r="G49" s="257">
        <v>110000000</v>
      </c>
      <c r="H49" s="249">
        <v>110000000</v>
      </c>
      <c r="I49" s="34"/>
    </row>
    <row r="50" spans="2:9">
      <c r="B50" s="139" t="s">
        <v>280</v>
      </c>
      <c r="C50" s="207" t="s">
        <v>414</v>
      </c>
      <c r="D50" s="248" t="s">
        <v>72</v>
      </c>
      <c r="E50" s="220" t="s">
        <v>439</v>
      </c>
      <c r="F50" s="248" t="s">
        <v>66</v>
      </c>
      <c r="G50" s="254">
        <v>400000000</v>
      </c>
      <c r="H50" s="249">
        <v>400000000</v>
      </c>
      <c r="I50" s="34"/>
    </row>
    <row r="51" spans="2:9">
      <c r="B51" s="139" t="s">
        <v>280</v>
      </c>
      <c r="C51" s="207" t="s">
        <v>456</v>
      </c>
      <c r="D51" s="248" t="s">
        <v>72</v>
      </c>
      <c r="E51" s="220" t="s">
        <v>439</v>
      </c>
      <c r="F51" s="248" t="s">
        <v>66</v>
      </c>
      <c r="G51" s="254">
        <v>500000000</v>
      </c>
      <c r="H51" s="249">
        <v>500000000</v>
      </c>
      <c r="I51" s="34"/>
    </row>
    <row r="52" spans="2:9">
      <c r="B52" s="139" t="s">
        <v>319</v>
      </c>
      <c r="C52" s="207" t="s">
        <v>441</v>
      </c>
      <c r="D52" s="248" t="s">
        <v>72</v>
      </c>
      <c r="E52" s="220" t="s">
        <v>439</v>
      </c>
      <c r="F52" s="248" t="s">
        <v>66</v>
      </c>
      <c r="G52" s="254">
        <v>100000000</v>
      </c>
      <c r="H52" s="249">
        <v>100000000</v>
      </c>
      <c r="I52" s="34"/>
    </row>
    <row r="53" spans="2:9">
      <c r="B53" s="139" t="s">
        <v>319</v>
      </c>
      <c r="C53" s="207" t="s">
        <v>395</v>
      </c>
      <c r="D53" s="248" t="s">
        <v>72</v>
      </c>
      <c r="E53" s="220" t="s">
        <v>439</v>
      </c>
      <c r="F53" s="248" t="s">
        <v>66</v>
      </c>
      <c r="G53" s="254">
        <v>150000000</v>
      </c>
      <c r="H53" s="249">
        <v>150000000</v>
      </c>
      <c r="I53" s="34"/>
    </row>
    <row r="54" spans="2:9">
      <c r="B54" s="139" t="s">
        <v>319</v>
      </c>
      <c r="C54" s="207" t="s">
        <v>457</v>
      </c>
      <c r="D54" s="248" t="s">
        <v>72</v>
      </c>
      <c r="E54" s="220" t="s">
        <v>439</v>
      </c>
      <c r="F54" s="248" t="s">
        <v>67</v>
      </c>
      <c r="G54" s="254">
        <v>16000000</v>
      </c>
      <c r="H54" s="249">
        <v>153116800</v>
      </c>
      <c r="I54" s="34"/>
    </row>
    <row r="55" spans="2:9">
      <c r="B55" s="139" t="s">
        <v>437</v>
      </c>
      <c r="C55" s="207" t="s">
        <v>84</v>
      </c>
      <c r="D55" s="248" t="s">
        <v>72</v>
      </c>
      <c r="E55" s="220" t="s">
        <v>439</v>
      </c>
      <c r="F55" s="248" t="s">
        <v>67</v>
      </c>
      <c r="G55" s="254">
        <v>21000000</v>
      </c>
      <c r="H55" s="249">
        <v>200965800</v>
      </c>
      <c r="I55" s="34"/>
    </row>
    <row r="56" spans="2:9">
      <c r="B56" s="139" t="s">
        <v>437</v>
      </c>
      <c r="C56" s="207" t="s">
        <v>225</v>
      </c>
      <c r="D56" s="248" t="s">
        <v>72</v>
      </c>
      <c r="E56" s="220" t="s">
        <v>439</v>
      </c>
      <c r="F56" s="248" t="s">
        <v>67</v>
      </c>
      <c r="G56" s="254">
        <v>80000000</v>
      </c>
      <c r="H56" s="249">
        <v>765584000</v>
      </c>
      <c r="I56" s="34"/>
    </row>
    <row r="57" spans="2:9">
      <c r="B57" s="139" t="s">
        <v>437</v>
      </c>
      <c r="C57" s="207" t="s">
        <v>275</v>
      </c>
      <c r="D57" s="248" t="s">
        <v>72</v>
      </c>
      <c r="E57" s="220" t="s">
        <v>439</v>
      </c>
      <c r="F57" s="248" t="s">
        <v>67</v>
      </c>
      <c r="G57" s="254">
        <v>10000000</v>
      </c>
      <c r="H57" s="249">
        <v>95698000</v>
      </c>
      <c r="I57" s="34"/>
    </row>
    <row r="58" spans="2:9">
      <c r="B58" s="139" t="s">
        <v>176</v>
      </c>
      <c r="C58" s="207" t="s">
        <v>297</v>
      </c>
      <c r="D58" s="248" t="s">
        <v>72</v>
      </c>
      <c r="E58" s="220" t="s">
        <v>439</v>
      </c>
      <c r="F58" s="248" t="s">
        <v>66</v>
      </c>
      <c r="G58" s="254">
        <v>1493000000</v>
      </c>
      <c r="H58" s="249">
        <v>1493000000</v>
      </c>
      <c r="I58" s="34"/>
    </row>
    <row r="59" spans="2:9">
      <c r="B59" s="139" t="s">
        <v>176</v>
      </c>
      <c r="C59" s="207" t="s">
        <v>321</v>
      </c>
      <c r="D59" s="248" t="s">
        <v>72</v>
      </c>
      <c r="E59" s="220" t="s">
        <v>439</v>
      </c>
      <c r="F59" s="248" t="s">
        <v>66</v>
      </c>
      <c r="G59" s="253">
        <v>203000000</v>
      </c>
      <c r="H59" s="249">
        <v>203000000</v>
      </c>
      <c r="I59" s="34"/>
    </row>
    <row r="60" spans="2:9">
      <c r="B60" s="139" t="s">
        <v>176</v>
      </c>
      <c r="C60" s="207" t="s">
        <v>322</v>
      </c>
      <c r="D60" s="248" t="s">
        <v>72</v>
      </c>
      <c r="E60" s="220" t="s">
        <v>439</v>
      </c>
      <c r="F60" s="248" t="s">
        <v>66</v>
      </c>
      <c r="G60" s="254">
        <v>1914000000</v>
      </c>
      <c r="H60" s="249">
        <v>1914000000</v>
      </c>
      <c r="I60" s="34"/>
    </row>
    <row r="61" spans="2:9">
      <c r="B61" s="139" t="s">
        <v>176</v>
      </c>
      <c r="C61" s="207" t="s">
        <v>323</v>
      </c>
      <c r="D61" s="248" t="s">
        <v>72</v>
      </c>
      <c r="E61" s="220" t="s">
        <v>439</v>
      </c>
      <c r="F61" s="248" t="s">
        <v>66</v>
      </c>
      <c r="G61" s="254">
        <v>1850000000</v>
      </c>
      <c r="H61" s="249">
        <v>1850000000</v>
      </c>
      <c r="I61" s="34"/>
    </row>
    <row r="62" spans="2:9">
      <c r="B62" s="139" t="s">
        <v>176</v>
      </c>
      <c r="C62" s="207" t="s">
        <v>396</v>
      </c>
      <c r="D62" s="248" t="s">
        <v>72</v>
      </c>
      <c r="E62" s="220" t="s">
        <v>417</v>
      </c>
      <c r="F62" s="248" t="s">
        <v>66</v>
      </c>
      <c r="G62" s="249">
        <v>1020000000</v>
      </c>
      <c r="H62" s="249">
        <v>1020000000</v>
      </c>
      <c r="I62" s="34"/>
    </row>
    <row r="63" spans="2:9">
      <c r="B63" s="139" t="s">
        <v>450</v>
      </c>
      <c r="C63" s="207" t="s">
        <v>458</v>
      </c>
      <c r="D63" s="248" t="s">
        <v>72</v>
      </c>
      <c r="E63" s="220" t="s">
        <v>418</v>
      </c>
      <c r="F63" s="248" t="s">
        <v>67</v>
      </c>
      <c r="G63" s="254">
        <v>38000000</v>
      </c>
      <c r="H63" s="249">
        <v>363652400</v>
      </c>
      <c r="I63" s="34"/>
    </row>
    <row r="64" spans="2:9">
      <c r="B64" s="139" t="s">
        <v>451</v>
      </c>
      <c r="C64" s="207" t="s">
        <v>459</v>
      </c>
      <c r="D64" s="248" t="s">
        <v>466</v>
      </c>
      <c r="E64" s="158" t="s">
        <v>94</v>
      </c>
      <c r="F64" s="248" t="s">
        <v>66</v>
      </c>
      <c r="G64" s="254">
        <v>250000000</v>
      </c>
      <c r="H64" s="249">
        <v>250000000</v>
      </c>
      <c r="I64" s="34"/>
    </row>
    <row r="65" spans="2:10">
      <c r="B65" s="139" t="s">
        <v>451</v>
      </c>
      <c r="C65" s="207" t="s">
        <v>460</v>
      </c>
      <c r="D65" s="248" t="s">
        <v>466</v>
      </c>
      <c r="E65" s="158" t="s">
        <v>94</v>
      </c>
      <c r="F65" s="248" t="s">
        <v>66</v>
      </c>
      <c r="G65" s="254">
        <v>500000000</v>
      </c>
      <c r="H65" s="249">
        <v>500000000</v>
      </c>
      <c r="I65" s="34"/>
    </row>
    <row r="66" spans="2:10">
      <c r="B66" s="139" t="s">
        <v>180</v>
      </c>
      <c r="C66" s="207" t="s">
        <v>82</v>
      </c>
      <c r="D66" s="248" t="s">
        <v>72</v>
      </c>
      <c r="E66" s="220" t="s">
        <v>418</v>
      </c>
      <c r="F66" s="248" t="s">
        <v>67</v>
      </c>
      <c r="G66" s="254">
        <v>10000000</v>
      </c>
      <c r="H66" s="249">
        <v>95698000</v>
      </c>
      <c r="I66" s="34"/>
    </row>
    <row r="67" spans="2:10">
      <c r="B67" s="139" t="s">
        <v>180</v>
      </c>
      <c r="C67" s="207" t="s">
        <v>324</v>
      </c>
      <c r="D67" s="248" t="s">
        <v>72</v>
      </c>
      <c r="E67" s="220" t="s">
        <v>418</v>
      </c>
      <c r="F67" s="248" t="s">
        <v>67</v>
      </c>
      <c r="G67" s="254">
        <v>9000000</v>
      </c>
      <c r="H67" s="249">
        <v>86128200</v>
      </c>
      <c r="I67" s="34"/>
    </row>
    <row r="68" spans="2:10" ht="15">
      <c r="B68" s="251" t="s">
        <v>180</v>
      </c>
      <c r="C68" s="252" t="s">
        <v>397</v>
      </c>
      <c r="D68" s="250" t="s">
        <v>72</v>
      </c>
      <c r="E68" s="220" t="s">
        <v>418</v>
      </c>
      <c r="F68" s="248" t="s">
        <v>67</v>
      </c>
      <c r="G68" s="255">
        <v>11000000</v>
      </c>
      <c r="H68" s="249">
        <v>105267800</v>
      </c>
      <c r="I68" s="34"/>
    </row>
    <row r="69" spans="2:10">
      <c r="B69" s="139" t="s">
        <v>181</v>
      </c>
      <c r="C69" s="207" t="s">
        <v>364</v>
      </c>
      <c r="D69" s="248" t="s">
        <v>327</v>
      </c>
      <c r="E69" s="158" t="s">
        <v>94</v>
      </c>
      <c r="F69" s="248" t="s">
        <v>67</v>
      </c>
      <c r="G69" s="253">
        <v>8305000</v>
      </c>
      <c r="H69" s="249">
        <v>79477189</v>
      </c>
      <c r="I69" s="34"/>
    </row>
    <row r="70" spans="2:10">
      <c r="B70" s="139" t="s">
        <v>178</v>
      </c>
      <c r="C70" s="207" t="s">
        <v>68</v>
      </c>
      <c r="D70" s="248" t="s">
        <v>72</v>
      </c>
      <c r="E70" s="220" t="s">
        <v>418</v>
      </c>
      <c r="F70" s="248" t="s">
        <v>67</v>
      </c>
      <c r="G70" s="253">
        <v>11400000</v>
      </c>
      <c r="H70" s="249">
        <v>109095720</v>
      </c>
      <c r="I70" s="34"/>
    </row>
    <row r="71" spans="2:10">
      <c r="B71" s="139" t="s">
        <v>178</v>
      </c>
      <c r="C71" s="207" t="s">
        <v>398</v>
      </c>
      <c r="D71" s="248" t="s">
        <v>72</v>
      </c>
      <c r="E71" s="220" t="s">
        <v>418</v>
      </c>
      <c r="F71" s="248" t="s">
        <v>67</v>
      </c>
      <c r="G71" s="254">
        <v>2000000</v>
      </c>
      <c r="H71" s="249">
        <v>19139600</v>
      </c>
      <c r="I71" s="34"/>
    </row>
    <row r="72" spans="2:10">
      <c r="B72" s="139" t="s">
        <v>178</v>
      </c>
      <c r="C72" s="207" t="s">
        <v>298</v>
      </c>
      <c r="D72" s="248" t="s">
        <v>72</v>
      </c>
      <c r="E72" s="220" t="s">
        <v>418</v>
      </c>
      <c r="F72" s="248" t="s">
        <v>67</v>
      </c>
      <c r="G72" s="254">
        <v>5000000</v>
      </c>
      <c r="H72" s="249">
        <v>47849000</v>
      </c>
      <c r="I72" s="34"/>
    </row>
    <row r="73" spans="2:10">
      <c r="B73" s="139" t="s">
        <v>178</v>
      </c>
      <c r="C73" s="207" t="s">
        <v>400</v>
      </c>
      <c r="D73" s="248" t="s">
        <v>72</v>
      </c>
      <c r="E73" s="220" t="s">
        <v>418</v>
      </c>
      <c r="F73" s="248" t="s">
        <v>67</v>
      </c>
      <c r="G73" s="254">
        <v>15000000</v>
      </c>
      <c r="H73" s="249">
        <v>143547000</v>
      </c>
      <c r="I73" s="34"/>
    </row>
    <row r="74" spans="2:10">
      <c r="B74" s="139" t="s">
        <v>178</v>
      </c>
      <c r="C74" s="207" t="s">
        <v>401</v>
      </c>
      <c r="D74" s="248" t="s">
        <v>72</v>
      </c>
      <c r="E74" s="220" t="s">
        <v>418</v>
      </c>
      <c r="F74" s="248" t="s">
        <v>67</v>
      </c>
      <c r="G74" s="254">
        <v>76562000</v>
      </c>
      <c r="H74" s="249">
        <v>732683027.60000002</v>
      </c>
      <c r="I74" s="34"/>
    </row>
    <row r="75" spans="2:10">
      <c r="B75" s="139" t="s">
        <v>386</v>
      </c>
      <c r="C75" s="207" t="s">
        <v>461</v>
      </c>
      <c r="D75" s="248" t="s">
        <v>72</v>
      </c>
      <c r="E75" s="220" t="s">
        <v>418</v>
      </c>
      <c r="F75" s="248" t="s">
        <v>66</v>
      </c>
      <c r="G75" s="254">
        <v>100000000</v>
      </c>
      <c r="H75" s="249">
        <v>100000000</v>
      </c>
      <c r="I75" s="34"/>
    </row>
    <row r="76" spans="2:10">
      <c r="B76" s="139" t="s">
        <v>386</v>
      </c>
      <c r="C76" s="207" t="s">
        <v>462</v>
      </c>
      <c r="D76" s="248" t="s">
        <v>72</v>
      </c>
      <c r="E76" s="220" t="s">
        <v>418</v>
      </c>
      <c r="F76" s="248" t="s">
        <v>67</v>
      </c>
      <c r="G76" s="254">
        <v>20000000</v>
      </c>
      <c r="H76" s="249">
        <v>191396000</v>
      </c>
      <c r="I76" s="34"/>
    </row>
    <row r="77" spans="2:10">
      <c r="B77" s="139" t="s">
        <v>177</v>
      </c>
      <c r="C77" s="207" t="s">
        <v>337</v>
      </c>
      <c r="D77" s="248" t="s">
        <v>72</v>
      </c>
      <c r="E77" s="158" t="s">
        <v>311</v>
      </c>
      <c r="F77" s="248" t="s">
        <v>66</v>
      </c>
      <c r="G77" s="254">
        <v>25000000</v>
      </c>
      <c r="H77" s="249">
        <v>25000000</v>
      </c>
      <c r="I77" s="34"/>
    </row>
    <row r="78" spans="2:10">
      <c r="B78" s="139" t="s">
        <v>177</v>
      </c>
      <c r="C78" s="207" t="s">
        <v>338</v>
      </c>
      <c r="D78" s="248" t="s">
        <v>72</v>
      </c>
      <c r="E78" s="158" t="s">
        <v>311</v>
      </c>
      <c r="F78" s="248" t="s">
        <v>66</v>
      </c>
      <c r="G78" s="254">
        <v>110000000</v>
      </c>
      <c r="H78" s="249">
        <v>110000000</v>
      </c>
      <c r="I78" s="34"/>
    </row>
    <row r="79" spans="2:10" ht="15">
      <c r="B79" s="251" t="s">
        <v>177</v>
      </c>
      <c r="C79" s="252" t="s">
        <v>339</v>
      </c>
      <c r="D79" s="250" t="s">
        <v>72</v>
      </c>
      <c r="E79" s="158" t="s">
        <v>311</v>
      </c>
      <c r="F79" s="248" t="s">
        <v>66</v>
      </c>
      <c r="G79" s="255">
        <v>630000000</v>
      </c>
      <c r="H79" s="249">
        <v>630000000</v>
      </c>
      <c r="I79" s="26"/>
    </row>
    <row r="80" spans="2:10">
      <c r="B80" s="139" t="s">
        <v>177</v>
      </c>
      <c r="C80" s="207" t="s">
        <v>438</v>
      </c>
      <c r="D80" s="248" t="s">
        <v>72</v>
      </c>
      <c r="E80" s="158" t="s">
        <v>311</v>
      </c>
      <c r="F80" s="248" t="s">
        <v>66</v>
      </c>
      <c r="G80" s="254">
        <v>675000000</v>
      </c>
      <c r="H80" s="249">
        <v>675000000</v>
      </c>
      <c r="I80" s="26"/>
      <c r="J80" s="226"/>
    </row>
    <row r="81" spans="2:11">
      <c r="B81" s="139" t="s">
        <v>177</v>
      </c>
      <c r="C81" s="207" t="s">
        <v>463</v>
      </c>
      <c r="D81" s="248" t="s">
        <v>72</v>
      </c>
      <c r="E81" s="220" t="s">
        <v>417</v>
      </c>
      <c r="F81" s="248" t="s">
        <v>66</v>
      </c>
      <c r="G81" s="254">
        <v>850000000</v>
      </c>
      <c r="H81" s="249">
        <v>850000000</v>
      </c>
      <c r="I81" s="26"/>
    </row>
    <row r="82" spans="2:11">
      <c r="B82" s="139" t="s">
        <v>177</v>
      </c>
      <c r="C82" s="207" t="s">
        <v>262</v>
      </c>
      <c r="D82" s="248" t="s">
        <v>72</v>
      </c>
      <c r="E82" s="220" t="s">
        <v>417</v>
      </c>
      <c r="F82" s="248" t="s">
        <v>67</v>
      </c>
      <c r="G82" s="254">
        <v>5000000</v>
      </c>
      <c r="H82" s="249">
        <v>47849000</v>
      </c>
      <c r="I82" s="26"/>
    </row>
    <row r="83" spans="2:11">
      <c r="B83" s="139" t="s">
        <v>177</v>
      </c>
      <c r="C83" s="207" t="s">
        <v>366</v>
      </c>
      <c r="D83" s="248" t="s">
        <v>72</v>
      </c>
      <c r="E83" s="220" t="s">
        <v>417</v>
      </c>
      <c r="F83" s="248" t="s">
        <v>67</v>
      </c>
      <c r="G83" s="254">
        <v>15700000</v>
      </c>
      <c r="H83" s="249">
        <v>150245860</v>
      </c>
      <c r="I83" s="26"/>
    </row>
    <row r="84" spans="2:11" ht="15">
      <c r="B84" s="251" t="s">
        <v>177</v>
      </c>
      <c r="C84" s="207" t="s">
        <v>464</v>
      </c>
      <c r="D84" s="256" t="s">
        <v>72</v>
      </c>
      <c r="E84" s="220" t="s">
        <v>417</v>
      </c>
      <c r="F84" s="248" t="s">
        <v>67</v>
      </c>
      <c r="G84" s="255">
        <v>12000000</v>
      </c>
      <c r="H84" s="249">
        <v>114837600</v>
      </c>
      <c r="I84" s="26"/>
    </row>
    <row r="85" spans="2:11">
      <c r="B85" s="139" t="s">
        <v>182</v>
      </c>
      <c r="C85" s="207" t="s">
        <v>325</v>
      </c>
      <c r="D85" s="248" t="s">
        <v>72</v>
      </c>
      <c r="E85" s="220" t="s">
        <v>417</v>
      </c>
      <c r="F85" s="248" t="s">
        <v>66</v>
      </c>
      <c r="G85" s="254">
        <v>322000000</v>
      </c>
      <c r="H85" s="249">
        <v>322000000</v>
      </c>
      <c r="I85" s="26"/>
    </row>
    <row r="86" spans="2:11">
      <c r="B86" s="139" t="s">
        <v>182</v>
      </c>
      <c r="C86" s="207" t="s">
        <v>326</v>
      </c>
      <c r="D86" s="248" t="s">
        <v>72</v>
      </c>
      <c r="E86" s="220" t="s">
        <v>417</v>
      </c>
      <c r="F86" s="248" t="s">
        <v>66</v>
      </c>
      <c r="G86" s="253">
        <v>149000000</v>
      </c>
      <c r="H86" s="249">
        <v>149000000</v>
      </c>
      <c r="I86" s="26"/>
    </row>
    <row r="87" spans="2:11">
      <c r="B87" s="139" t="s">
        <v>182</v>
      </c>
      <c r="C87" s="207" t="s">
        <v>340</v>
      </c>
      <c r="D87" s="248" t="s">
        <v>72</v>
      </c>
      <c r="E87" s="220" t="s">
        <v>417</v>
      </c>
      <c r="F87" s="248" t="s">
        <v>66</v>
      </c>
      <c r="G87" s="254">
        <v>265000000</v>
      </c>
      <c r="H87" s="249">
        <v>265000000</v>
      </c>
      <c r="I87" s="26"/>
    </row>
    <row r="88" spans="2:11">
      <c r="B88" s="139" t="s">
        <v>182</v>
      </c>
      <c r="C88" s="207" t="s">
        <v>442</v>
      </c>
      <c r="D88" s="248" t="s">
        <v>72</v>
      </c>
      <c r="E88" s="220" t="s">
        <v>417</v>
      </c>
      <c r="F88" s="248" t="s">
        <v>66</v>
      </c>
      <c r="G88" s="249">
        <v>50000000</v>
      </c>
      <c r="H88" s="249">
        <v>50000000</v>
      </c>
      <c r="I88" s="26"/>
    </row>
    <row r="89" spans="2:11">
      <c r="B89" s="139" t="s">
        <v>182</v>
      </c>
      <c r="C89" s="207" t="s">
        <v>402</v>
      </c>
      <c r="D89" s="248" t="s">
        <v>72</v>
      </c>
      <c r="E89" s="220" t="s">
        <v>417</v>
      </c>
      <c r="F89" s="248" t="s">
        <v>66</v>
      </c>
      <c r="G89" s="254">
        <v>830000000</v>
      </c>
      <c r="H89" s="249">
        <v>830000000</v>
      </c>
      <c r="I89" s="26"/>
    </row>
    <row r="90" spans="2:11">
      <c r="B90" s="139" t="s">
        <v>182</v>
      </c>
      <c r="C90" s="207" t="s">
        <v>226</v>
      </c>
      <c r="D90" s="248" t="s">
        <v>72</v>
      </c>
      <c r="E90" s="220" t="s">
        <v>417</v>
      </c>
      <c r="F90" s="248" t="s">
        <v>67</v>
      </c>
      <c r="G90" s="254">
        <v>16000000</v>
      </c>
      <c r="H90" s="249">
        <v>153116800</v>
      </c>
      <c r="I90" s="26"/>
    </row>
    <row r="91" spans="2:11">
      <c r="B91" s="139" t="s">
        <v>182</v>
      </c>
      <c r="C91" s="207" t="s">
        <v>299</v>
      </c>
      <c r="D91" s="248" t="s">
        <v>72</v>
      </c>
      <c r="E91" s="220" t="s">
        <v>417</v>
      </c>
      <c r="F91" s="248" t="s">
        <v>67</v>
      </c>
      <c r="G91" s="254">
        <v>15000000</v>
      </c>
      <c r="H91" s="249">
        <v>143547000</v>
      </c>
      <c r="I91" s="26"/>
      <c r="K91" s="226"/>
    </row>
    <row r="92" spans="2:11">
      <c r="B92" s="139" t="s">
        <v>182</v>
      </c>
      <c r="C92" s="207" t="s">
        <v>300</v>
      </c>
      <c r="D92" s="248" t="s">
        <v>72</v>
      </c>
      <c r="E92" s="220" t="s">
        <v>417</v>
      </c>
      <c r="F92" s="248" t="s">
        <v>67</v>
      </c>
      <c r="G92" s="254">
        <v>98000000</v>
      </c>
      <c r="H92" s="249">
        <v>937840400</v>
      </c>
      <c r="I92" s="26"/>
    </row>
    <row r="93" spans="2:11">
      <c r="B93" s="139" t="s">
        <v>182</v>
      </c>
      <c r="C93" s="207" t="s">
        <v>403</v>
      </c>
      <c r="D93" s="248" t="s">
        <v>72</v>
      </c>
      <c r="E93" s="220" t="s">
        <v>417</v>
      </c>
      <c r="F93" s="248" t="s">
        <v>67</v>
      </c>
      <c r="G93" s="254">
        <v>52380000</v>
      </c>
      <c r="H93" s="249">
        <v>501266124</v>
      </c>
      <c r="I93" s="26"/>
    </row>
    <row r="94" spans="2:11">
      <c r="B94" s="139" t="s">
        <v>182</v>
      </c>
      <c r="C94" s="207" t="s">
        <v>404</v>
      </c>
      <c r="D94" s="248" t="s">
        <v>72</v>
      </c>
      <c r="E94" s="220" t="s">
        <v>417</v>
      </c>
      <c r="F94" s="248" t="s">
        <v>67</v>
      </c>
      <c r="G94" s="254">
        <v>26100000</v>
      </c>
      <c r="H94" s="249">
        <v>249771780</v>
      </c>
      <c r="I94" s="26"/>
    </row>
    <row r="95" spans="2:11">
      <c r="B95" s="139" t="s">
        <v>182</v>
      </c>
      <c r="C95" s="207" t="s">
        <v>405</v>
      </c>
      <c r="D95" s="248" t="s">
        <v>72</v>
      </c>
      <c r="E95" s="220" t="s">
        <v>417</v>
      </c>
      <c r="F95" s="248" t="s">
        <v>67</v>
      </c>
      <c r="G95" s="254">
        <v>82900000</v>
      </c>
      <c r="H95" s="249">
        <v>793336420</v>
      </c>
      <c r="I95" s="26"/>
    </row>
    <row r="96" spans="2:11">
      <c r="B96" s="139" t="s">
        <v>387</v>
      </c>
      <c r="C96" s="207" t="s">
        <v>399</v>
      </c>
      <c r="D96" s="248" t="s">
        <v>72</v>
      </c>
      <c r="E96" s="220" t="s">
        <v>417</v>
      </c>
      <c r="F96" s="248" t="s">
        <v>67</v>
      </c>
      <c r="G96" s="254">
        <v>47300000</v>
      </c>
      <c r="H96" s="249">
        <v>452651540</v>
      </c>
      <c r="I96" s="26"/>
    </row>
    <row r="97" spans="2:11">
      <c r="B97" s="139" t="s">
        <v>387</v>
      </c>
      <c r="C97" s="207" t="s">
        <v>341</v>
      </c>
      <c r="D97" s="248" t="s">
        <v>72</v>
      </c>
      <c r="E97" s="220" t="s">
        <v>417</v>
      </c>
      <c r="F97" s="248" t="s">
        <v>67</v>
      </c>
      <c r="G97" s="254">
        <v>7500000</v>
      </c>
      <c r="H97" s="249">
        <v>71773500</v>
      </c>
      <c r="I97" s="26"/>
      <c r="K97" s="226"/>
    </row>
    <row r="98" spans="2:11">
      <c r="B98" s="139" t="s">
        <v>452</v>
      </c>
      <c r="C98" s="207" t="s">
        <v>465</v>
      </c>
      <c r="D98" s="248" t="s">
        <v>466</v>
      </c>
      <c r="E98" s="158" t="s">
        <v>94</v>
      </c>
      <c r="F98" s="248" t="s">
        <v>67</v>
      </c>
      <c r="G98" s="254">
        <v>140000000</v>
      </c>
      <c r="H98" s="249">
        <v>1339772000</v>
      </c>
      <c r="I98" s="26"/>
    </row>
    <row r="99" spans="2:11">
      <c r="B99" s="139"/>
      <c r="C99" s="252"/>
      <c r="D99" s="251"/>
      <c r="E99" s="220"/>
      <c r="F99" s="248"/>
      <c r="G99" s="208"/>
      <c r="H99" s="249"/>
      <c r="I99" s="26"/>
    </row>
    <row r="100" spans="2:11">
      <c r="B100" s="139"/>
      <c r="C100" s="207"/>
      <c r="D100" s="247"/>
      <c r="E100" s="220"/>
      <c r="F100" s="248"/>
      <c r="G100" s="208"/>
      <c r="H100" s="249"/>
      <c r="I100" s="26"/>
    </row>
    <row r="101" spans="2:11">
      <c r="B101" s="139" t="s">
        <v>443</v>
      </c>
      <c r="C101" s="207"/>
      <c r="D101" s="175" t="s">
        <v>303</v>
      </c>
      <c r="E101" s="220" t="s">
        <v>419</v>
      </c>
      <c r="F101" s="248" t="s">
        <v>66</v>
      </c>
      <c r="G101" s="249">
        <v>607903222.30999994</v>
      </c>
      <c r="H101" s="249">
        <v>607903222.30999994</v>
      </c>
      <c r="I101" s="26"/>
    </row>
    <row r="102" spans="2:11">
      <c r="B102" s="139" t="s">
        <v>443</v>
      </c>
      <c r="C102" s="207"/>
      <c r="D102" s="175" t="s">
        <v>303</v>
      </c>
      <c r="E102" s="220" t="s">
        <v>419</v>
      </c>
      <c r="F102" s="248" t="s">
        <v>67</v>
      </c>
      <c r="G102" s="249">
        <v>3391820.27</v>
      </c>
      <c r="H102" s="249">
        <v>32459041.619846001</v>
      </c>
      <c r="I102" s="26"/>
    </row>
    <row r="103" spans="2:11">
      <c r="B103" s="139" t="s">
        <v>443</v>
      </c>
      <c r="C103" s="207"/>
      <c r="D103" s="175" t="s">
        <v>303</v>
      </c>
      <c r="E103" s="220" t="s">
        <v>419</v>
      </c>
      <c r="F103" s="248" t="s">
        <v>86</v>
      </c>
      <c r="G103" s="249">
        <v>886718.05999999866</v>
      </c>
      <c r="H103" s="249">
        <v>7439564.5233999891</v>
      </c>
      <c r="I103" s="26"/>
    </row>
    <row r="104" spans="2:11">
      <c r="B104" s="139" t="s">
        <v>467</v>
      </c>
      <c r="C104" s="207"/>
      <c r="D104" s="175" t="s">
        <v>303</v>
      </c>
      <c r="E104" s="220" t="s">
        <v>468</v>
      </c>
      <c r="F104" s="248" t="s">
        <v>66</v>
      </c>
      <c r="G104" s="249">
        <v>2136</v>
      </c>
      <c r="H104" s="249">
        <v>2136</v>
      </c>
      <c r="I104" s="26"/>
      <c r="K104" s="226"/>
    </row>
    <row r="105" spans="2:11">
      <c r="B105" s="139" t="s">
        <v>312</v>
      </c>
      <c r="C105" s="207"/>
      <c r="D105" s="175" t="s">
        <v>303</v>
      </c>
      <c r="E105" s="220" t="s">
        <v>420</v>
      </c>
      <c r="F105" s="248" t="s">
        <v>66</v>
      </c>
      <c r="G105" s="249">
        <v>1415607.33</v>
      </c>
      <c r="H105" s="249">
        <v>1415607.33</v>
      </c>
      <c r="I105" s="26"/>
      <c r="K105" s="226"/>
    </row>
    <row r="106" spans="2:11">
      <c r="B106" s="139" t="s">
        <v>342</v>
      </c>
      <c r="C106" s="207"/>
      <c r="D106" s="175" t="s">
        <v>303</v>
      </c>
      <c r="E106" s="220" t="s">
        <v>421</v>
      </c>
      <c r="F106" s="248" t="s">
        <v>66</v>
      </c>
      <c r="G106" s="249">
        <v>2432564</v>
      </c>
      <c r="H106" s="249">
        <v>2432564</v>
      </c>
      <c r="I106" s="26"/>
    </row>
    <row r="107" spans="2:11">
      <c r="B107" s="139"/>
      <c r="C107" s="207"/>
      <c r="D107" s="175"/>
      <c r="E107" s="220"/>
      <c r="F107" s="248"/>
      <c r="G107" s="249"/>
      <c r="H107" s="249"/>
      <c r="I107" s="26"/>
    </row>
    <row r="108" spans="2:11">
      <c r="B108" s="139" t="s">
        <v>469</v>
      </c>
      <c r="C108" s="207"/>
      <c r="D108" s="175" t="s">
        <v>470</v>
      </c>
      <c r="E108" s="220" t="s">
        <v>471</v>
      </c>
      <c r="F108" s="248" t="s">
        <v>66</v>
      </c>
      <c r="G108" s="249">
        <v>3250000000</v>
      </c>
      <c r="H108" s="249">
        <f>G108</f>
        <v>3250000000</v>
      </c>
      <c r="I108" s="26"/>
    </row>
    <row r="109" spans="2:11">
      <c r="B109" s="139"/>
      <c r="C109" s="207"/>
      <c r="D109" s="175"/>
      <c r="E109" s="220"/>
      <c r="F109" s="210"/>
      <c r="G109" s="208"/>
      <c r="H109" s="206"/>
      <c r="I109" s="26"/>
    </row>
    <row r="110" spans="2:11">
      <c r="C110" s="4"/>
      <c r="D110" s="158"/>
      <c r="E110" s="158"/>
      <c r="F110" s="158"/>
      <c r="H110" s="196">
        <f>SUM(H21:H109)</f>
        <v>31277823681.383247</v>
      </c>
    </row>
    <row r="111" spans="2:11">
      <c r="C111" s="4"/>
      <c r="D111" s="158"/>
      <c r="E111" s="158"/>
      <c r="F111" s="158"/>
      <c r="H111" s="196"/>
    </row>
    <row r="112" spans="2:11">
      <c r="B112" s="4" t="s">
        <v>186</v>
      </c>
      <c r="C112" s="4"/>
      <c r="D112" s="158"/>
      <c r="E112" s="158"/>
      <c r="F112" s="158"/>
      <c r="G112" s="158" t="s">
        <v>231</v>
      </c>
      <c r="H112" s="218">
        <f>H96/G96</f>
        <v>9.5698000000000008</v>
      </c>
    </row>
    <row r="113" spans="2:8">
      <c r="B113" s="4" t="s">
        <v>301</v>
      </c>
      <c r="C113" s="4"/>
      <c r="D113" s="158"/>
      <c r="E113" s="158"/>
      <c r="F113" s="158"/>
      <c r="G113" s="158" t="s">
        <v>230</v>
      </c>
      <c r="H113" s="218">
        <f>H103/G103</f>
        <v>8.39</v>
      </c>
    </row>
    <row r="114" spans="2:8">
      <c r="B114" s="4" t="s">
        <v>302</v>
      </c>
      <c r="C114" s="4"/>
      <c r="D114" s="158"/>
      <c r="E114" s="158"/>
      <c r="F114" s="158"/>
    </row>
  </sheetData>
  <sortState ref="B106:H113">
    <sortCondition ref="B20:B98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  <rowBreaks count="1" manualBreakCount="1">
    <brk id="7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2017-02-08T10:37:58Z</cp:lastPrinted>
  <dcterms:created xsi:type="dcterms:W3CDTF">2011-04-15T10:59:56Z</dcterms:created>
  <dcterms:modified xsi:type="dcterms:W3CDTF">2017-08-03T11:15:04Z</dcterms:modified>
</cp:coreProperties>
</file>