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SpareBank 1 Boligkreditt\1. Boligkreditt\Rapportering\Investorrapporter\201509\"/>
    </mc:Choice>
  </mc:AlternateContent>
  <bookViews>
    <workbookView xWindow="-15" yWindow="45" windowWidth="27240" windowHeight="12510" activeTab="2"/>
  </bookViews>
  <sheets>
    <sheet name="Cover" sheetId="11" r:id="rId1"/>
    <sheet name="Pool overview" sheetId="13" r:id="rId2"/>
    <sheet name="Substitute Collateral" sheetId="12" r:id="rId3"/>
  </sheets>
  <externalReferences>
    <externalReference r:id="rId4"/>
  </externalReferences>
  <definedNames>
    <definedName name="Moodys_Scale" localSheetId="2">[1]Lists!$A$99:$A$117</definedName>
    <definedName name="_xlnm.Print_Area" localSheetId="0">Cover!$A$1:$J$60</definedName>
    <definedName name="_xlnm.Print_Area" localSheetId="1">'Pool overview'!$B$1:$F$189</definedName>
    <definedName name="_xlnm.Print_Area" localSheetId="2">'Substitute Collateral'!$A$3:$H$90</definedName>
  </definedNames>
  <calcPr calcId="152511"/>
</workbook>
</file>

<file path=xl/calcChain.xml><?xml version="1.0" encoding="utf-8"?>
<calcChain xmlns="http://schemas.openxmlformats.org/spreadsheetml/2006/main">
  <c r="H86" i="12" l="1"/>
  <c r="H85" i="12"/>
  <c r="H83" i="12"/>
  <c r="C15" i="12"/>
  <c r="C14" i="12"/>
  <c r="C13" i="12"/>
  <c r="C12" i="12"/>
  <c r="C10" i="12"/>
  <c r="C9" i="12"/>
  <c r="C8" i="12"/>
  <c r="C7" i="12"/>
  <c r="C5" i="12"/>
  <c r="J12" i="11"/>
</calcChain>
</file>

<file path=xl/sharedStrings.xml><?xml version="1.0" encoding="utf-8"?>
<sst xmlns="http://schemas.openxmlformats.org/spreadsheetml/2006/main" count="712" uniqueCount="386">
  <si>
    <t xml:space="preserve"> </t>
  </si>
  <si>
    <t>Quarterly</t>
  </si>
  <si>
    <t>Annually</t>
  </si>
  <si>
    <t>SpareBank 1 Boligkreditt AS</t>
  </si>
  <si>
    <t>Portfolio Characteristics</t>
  </si>
  <si>
    <t>Total Outstanding Current Balance of Mortgages in the Portfolio</t>
  </si>
  <si>
    <t>Number of Mortgages in Pool</t>
  </si>
  <si>
    <t>Average Loan Balance</t>
  </si>
  <si>
    <t>Weighted Average Current LTV (Indexed) (%)</t>
  </si>
  <si>
    <t>Weighted Average Original LTV (Non-Indexed) (%)</t>
  </si>
  <si>
    <t>Weighted Average Current Seasoning (in Months)</t>
  </si>
  <si>
    <t>Weighted Average Interest Rate (%)</t>
  </si>
  <si>
    <t>Current Arrears Breakdown</t>
  </si>
  <si>
    <t>Number</t>
  </si>
  <si>
    <t>% of Total Number</t>
  </si>
  <si>
    <t>Amount</t>
  </si>
  <si>
    <t>% of Total Amount</t>
  </si>
  <si>
    <t>Total</t>
  </si>
  <si>
    <t>Current Arrears Breakdown (by Indexed LTV)</t>
  </si>
  <si>
    <t>Current LTV (Indexed)</t>
  </si>
  <si>
    <t>Original LTV (Non-Indexed)</t>
  </si>
  <si>
    <t>Regional Distribution</t>
  </si>
  <si>
    <t>Repayment Type</t>
  </si>
  <si>
    <t>Repayment</t>
  </si>
  <si>
    <t>Seasoning in Months</t>
  </si>
  <si>
    <t>Mortgage Size NOK</t>
  </si>
  <si>
    <t>Mortgage Payment Frequency</t>
  </si>
  <si>
    <t>Interest Payment Type</t>
  </si>
  <si>
    <t>Fixed</t>
  </si>
  <si>
    <t>Variable</t>
  </si>
  <si>
    <t>Tracker</t>
  </si>
  <si>
    <t>Capped</t>
  </si>
  <si>
    <t>1 &lt; months arrears &lt;= 2</t>
  </si>
  <si>
    <t>2 &lt; months arrears &lt;= 3</t>
  </si>
  <si>
    <t>&gt; 3 months arrears</t>
  </si>
  <si>
    <t>0 &lt; month arrears &lt;= 1, LTV &lt;= 75%</t>
  </si>
  <si>
    <t>1 &lt; months arrears &lt;= 2, LTV &lt;= 75%</t>
  </si>
  <si>
    <t>2 &lt; months arrears &lt;= 3, LTV &lt;= 75%</t>
  </si>
  <si>
    <t>&gt; 3 months arrears, LTV &lt;= 75%</t>
  </si>
  <si>
    <t>0 &lt; month arrears &lt;= 1, LTV &gt; 75%</t>
  </si>
  <si>
    <t>1 &lt; months arrears &lt;= 2, LTV &gt; 75%</t>
  </si>
  <si>
    <t>2 &lt; months arrears &lt;= 3, LTV &gt; 75%</t>
  </si>
  <si>
    <t>&gt; 3 months arrears, LTV &gt; 75%</t>
  </si>
  <si>
    <t xml:space="preserve">Covered Bond Programme - Quarterly  Investor Report: </t>
  </si>
  <si>
    <t>Series</t>
  </si>
  <si>
    <t>Expected Final Maturity</t>
  </si>
  <si>
    <t>Rating</t>
  </si>
  <si>
    <t>Interest Basis</t>
  </si>
  <si>
    <t>Frequency</t>
  </si>
  <si>
    <t>ISIN</t>
  </si>
  <si>
    <t>AAA / Aaa</t>
  </si>
  <si>
    <t>NO0010441454</t>
  </si>
  <si>
    <t>5% Fixed Rate</t>
  </si>
  <si>
    <t>Floating Rate</t>
  </si>
  <si>
    <t>XS0495145657</t>
  </si>
  <si>
    <t>NO0010572142</t>
  </si>
  <si>
    <t>SB1 Reporting Contact</t>
  </si>
  <si>
    <t>Total balance</t>
  </si>
  <si>
    <t>Bond Name/ Counterparty</t>
  </si>
  <si>
    <t>Currency</t>
  </si>
  <si>
    <t>NOK</t>
  </si>
  <si>
    <t>EUR</t>
  </si>
  <si>
    <t>XS0548881555</t>
  </si>
  <si>
    <t>Total balance (NOK)</t>
  </si>
  <si>
    <t>4% Fixed Rate</t>
  </si>
  <si>
    <t>XS0587952085</t>
  </si>
  <si>
    <t>XS0576372691</t>
  </si>
  <si>
    <t>XS0619631624</t>
  </si>
  <si>
    <t>Semi-annually</t>
  </si>
  <si>
    <t>XS0632246426</t>
  </si>
  <si>
    <t>XS0478979551</t>
  </si>
  <si>
    <t>DE000A1K0UB7</t>
  </si>
  <si>
    <t>DE000A1H36V3</t>
  </si>
  <si>
    <t>Covered Bond</t>
  </si>
  <si>
    <t>NO0010441678</t>
  </si>
  <si>
    <t>NO0010464944</t>
  </si>
  <si>
    <t>NO0010621782</t>
  </si>
  <si>
    <t>NO0010623234</t>
  </si>
  <si>
    <t>XS0674396782</t>
  </si>
  <si>
    <t>NO0010622137</t>
  </si>
  <si>
    <t>NO0010633068</t>
  </si>
  <si>
    <t>NO0010630833</t>
  </si>
  <si>
    <t>NO0010625460</t>
  </si>
  <si>
    <t>XS0707700919</t>
  </si>
  <si>
    <t>SEK</t>
  </si>
  <si>
    <t>Exposure type</t>
  </si>
  <si>
    <t>XS0474990974</t>
  </si>
  <si>
    <t>XS0625427215</t>
  </si>
  <si>
    <t>XS0646202407</t>
  </si>
  <si>
    <t>XS0672636262</t>
  </si>
  <si>
    <t>XS0691355282</t>
  </si>
  <si>
    <t>XS0738895373</t>
  </si>
  <si>
    <t>2.75% Fixed Rate</t>
  </si>
  <si>
    <t>XS0731649660</t>
  </si>
  <si>
    <t>XS0760243328</t>
  </si>
  <si>
    <t>DE000A1K0UG6</t>
  </si>
  <si>
    <t>XS0736417642</t>
  </si>
  <si>
    <t>USD</t>
  </si>
  <si>
    <t xml:space="preserve">   Total NOK</t>
  </si>
  <si>
    <t xml:space="preserve">   Total SEK</t>
  </si>
  <si>
    <t xml:space="preserve">   Total USD</t>
  </si>
  <si>
    <t xml:space="preserve">   Total EUR</t>
  </si>
  <si>
    <t>By Type of Exposure:</t>
  </si>
  <si>
    <t xml:space="preserve">   Covered Bond</t>
  </si>
  <si>
    <t xml:space="preserve">   Deposit</t>
  </si>
  <si>
    <t>XS0766475858</t>
  </si>
  <si>
    <t>NO0010646904</t>
  </si>
  <si>
    <t>06 / 2018</t>
  </si>
  <si>
    <t>09 / 2013</t>
  </si>
  <si>
    <t>10 / 2017</t>
  </si>
  <si>
    <t>03 / 2017</t>
  </si>
  <si>
    <t>04 / 2016</t>
  </si>
  <si>
    <t>02 / 2021</t>
  </si>
  <si>
    <t>09/ 2021</t>
  </si>
  <si>
    <t>11/ 2016</t>
  </si>
  <si>
    <t>02/ 2019</t>
  </si>
  <si>
    <t>06 / 2017</t>
  </si>
  <si>
    <t>05 / 2016</t>
  </si>
  <si>
    <t>05 / 2022</t>
  </si>
  <si>
    <t>06 / 2016</t>
  </si>
  <si>
    <t>11 / 2016</t>
  </si>
  <si>
    <t>10 / 2026</t>
  </si>
  <si>
    <t>08 / 2018</t>
  </si>
  <si>
    <t>07 / 2017</t>
  </si>
  <si>
    <t>07 / 2022</t>
  </si>
  <si>
    <t>3.25% Fixed Rate</t>
  </si>
  <si>
    <t>2.375% Fixed Rate</t>
  </si>
  <si>
    <t>3.375% Fixed Rate</t>
  </si>
  <si>
    <t>2.625% Fixed Rate</t>
  </si>
  <si>
    <t>1.25% Fixed Rate</t>
  </si>
  <si>
    <t>5.95% Fixed Rate</t>
  </si>
  <si>
    <t>6.015% Fixed Rate</t>
  </si>
  <si>
    <t>4.75% Fixed Rate</t>
  </si>
  <si>
    <t>3.65 % Fixed Rate</t>
  </si>
  <si>
    <t>2.30% Fixed Rate</t>
  </si>
  <si>
    <t>Percentage of non first lien mortgages in the pool</t>
  </si>
  <si>
    <t>Cover Pool (as per the financial statements)</t>
  </si>
  <si>
    <t>Covered Bonds Outstanding (as per the financial statements)</t>
  </si>
  <si>
    <t>Percentage Substitute Assets (as per the financial statements)</t>
  </si>
  <si>
    <t>Overcollateralisation (as per the financial statements)</t>
  </si>
  <si>
    <t>Overcollateralisation if house prices drop by 15%</t>
  </si>
  <si>
    <t>* 0 &lt; month arrears &lt;= 1, starts after 10 days</t>
  </si>
  <si>
    <t>x&gt;90</t>
  </si>
  <si>
    <t>Revolving</t>
  </si>
  <si>
    <t>Remaining Term in Months</t>
  </si>
  <si>
    <t>Type of loan</t>
  </si>
  <si>
    <t>Private residential mortgage</t>
  </si>
  <si>
    <t xml:space="preserve">Total                    </t>
  </si>
  <si>
    <t>DE000A1RET15</t>
  </si>
  <si>
    <t>0 &lt;= x &lt;= 30%</t>
  </si>
  <si>
    <t>30 &lt; x &lt;= 35%</t>
  </si>
  <si>
    <t>35 &lt; x &lt;= 40%</t>
  </si>
  <si>
    <t>40 &lt; x &lt;= 45%</t>
  </si>
  <si>
    <t>45 &lt; x &lt;= 50%</t>
  </si>
  <si>
    <t>50 &lt; x &lt;= 55%</t>
  </si>
  <si>
    <t>55 &lt; x &lt;= 60%</t>
  </si>
  <si>
    <t>60 &lt; x &lt;= 65%</t>
  </si>
  <si>
    <t>65 &lt; x &lt;= 70%</t>
  </si>
  <si>
    <t>70 &lt; x &lt;= 75%</t>
  </si>
  <si>
    <t>75 &lt; x &lt;= 80%</t>
  </si>
  <si>
    <t>80 &lt; x &lt;= 85%</t>
  </si>
  <si>
    <t>85 &lt; x &lt;= 90%</t>
  </si>
  <si>
    <t>AKERSHUS</t>
  </si>
  <si>
    <t>AUST AGDER</t>
  </si>
  <si>
    <t>BUSKERUD</t>
  </si>
  <si>
    <t>FINNMARK</t>
  </si>
  <si>
    <t>HEDMARK</t>
  </si>
  <si>
    <t>HORDALAND</t>
  </si>
  <si>
    <t>MØRE OG ROMSDAL</t>
  </si>
  <si>
    <t>NORD TRØNDELAG</t>
  </si>
  <si>
    <t>NORDLAND</t>
  </si>
  <si>
    <t>OPPLAND</t>
  </si>
  <si>
    <t>OSLO</t>
  </si>
  <si>
    <t>ROGALAND</t>
  </si>
  <si>
    <t>SOGN OG FJORDANE</t>
  </si>
  <si>
    <t>SPITSBERGEN</t>
  </si>
  <si>
    <t>SØR TRØNDELAG</t>
  </si>
  <si>
    <t>TELEMARK</t>
  </si>
  <si>
    <t>TROMS</t>
  </si>
  <si>
    <t>VEST AGDER</t>
  </si>
  <si>
    <t>VESTFOLD</t>
  </si>
  <si>
    <t>ØSTFOLD</t>
  </si>
  <si>
    <t>02/ 2018</t>
  </si>
  <si>
    <t>XS0820929437</t>
  </si>
  <si>
    <t>Public Covered Bonds Outstanding:</t>
  </si>
  <si>
    <t xml:space="preserve"> Series 5/2012</t>
  </si>
  <si>
    <t xml:space="preserve"> Series 1/2012</t>
  </si>
  <si>
    <t xml:space="preserve"> series 9/2011</t>
  </si>
  <si>
    <t xml:space="preserve"> Series 6/2011</t>
  </si>
  <si>
    <t xml:space="preserve"> Series 1/2011</t>
  </si>
  <si>
    <t xml:space="preserve"> Series 12</t>
  </si>
  <si>
    <t xml:space="preserve"> Series 2/2012</t>
  </si>
  <si>
    <t xml:space="preserve"> Series 2/2011</t>
  </si>
  <si>
    <t>10 / 2019</t>
  </si>
  <si>
    <t>NO0010657596</t>
  </si>
  <si>
    <t>3.40% Fixed Rate</t>
  </si>
  <si>
    <t>NO0010655368</t>
  </si>
  <si>
    <t>Series 3/2012</t>
  </si>
  <si>
    <t>10 Largest Loans</t>
  </si>
  <si>
    <t>11 / 2019</t>
  </si>
  <si>
    <t>1.75% Fixed Rate</t>
  </si>
  <si>
    <t>XS0858653230</t>
  </si>
  <si>
    <t>DnB NOR Boligkreditt AS</t>
  </si>
  <si>
    <t>Nordea Eiendomskreditt</t>
  </si>
  <si>
    <t>Sparebanken Vest Boligkreditt</t>
  </si>
  <si>
    <t>Skandinaviska Enskilda Bank</t>
  </si>
  <si>
    <t>KFW Bankengruppe</t>
  </si>
  <si>
    <t>Nordea Bank Finland PLC</t>
  </si>
  <si>
    <t>OP Mortgage Bank</t>
  </si>
  <si>
    <t>Rentenbank</t>
  </si>
  <si>
    <t>The Swedish Covered Bond Corp.</t>
  </si>
  <si>
    <t>Stadshypotek</t>
  </si>
  <si>
    <t>XS0851683473</t>
  </si>
  <si>
    <t>Currency breakdown (in NOK)</t>
  </si>
  <si>
    <t>08 / 2019</t>
  </si>
  <si>
    <t>0 &lt;= x &lt;= 12</t>
  </si>
  <si>
    <t>12 &lt; x &lt;= 18</t>
  </si>
  <si>
    <t>18 &lt; x &lt;= 24</t>
  </si>
  <si>
    <t>24 &lt; x &lt;= 30</t>
  </si>
  <si>
    <t>30 &lt; x &lt;= 36</t>
  </si>
  <si>
    <t>36 &lt; x &lt;= 42</t>
  </si>
  <si>
    <t>42 &lt; x &lt;= 48</t>
  </si>
  <si>
    <t>48 &lt; x &lt;= 54</t>
  </si>
  <si>
    <t>x &gt; 54</t>
  </si>
  <si>
    <t>0 &lt;= x &lt;= 36</t>
  </si>
  <si>
    <t>36 &lt; x &lt;= 72</t>
  </si>
  <si>
    <t>72 &lt; x &lt;= 108</t>
  </si>
  <si>
    <t>108 &lt; x &lt;= 144</t>
  </si>
  <si>
    <t>144 &lt; x &lt;= 180</t>
  </si>
  <si>
    <t>180&lt; x &lt;= 216</t>
  </si>
  <si>
    <t>216 &lt; x &lt;= 252</t>
  </si>
  <si>
    <t>252 &lt; x &lt;= 288</t>
  </si>
  <si>
    <t>288 &lt; x &lt;= 324</t>
  </si>
  <si>
    <t>324 &lt; x &lt;= 360</t>
  </si>
  <si>
    <t>0 &lt;= x &lt;= 300 000</t>
  </si>
  <si>
    <t>300 000 &lt; x &lt;= 400 000</t>
  </si>
  <si>
    <t>400 000 &lt; x &lt;= 500 000</t>
  </si>
  <si>
    <t>500 000 &lt; x &lt;= 750 000</t>
  </si>
  <si>
    <t>750 000 &lt; x &lt;= 1 000 000</t>
  </si>
  <si>
    <t>1 000 000 &lt; x &lt;= 1 500 000</t>
  </si>
  <si>
    <t>1 500 000 &lt; x &lt;= 2 000 000</t>
  </si>
  <si>
    <t>2 000 000 &lt; x &lt;= 3 000 000</t>
  </si>
  <si>
    <t>x &gt; 3 000 000</t>
  </si>
  <si>
    <t>Bi-monthly</t>
  </si>
  <si>
    <t>Monthly</t>
  </si>
  <si>
    <t>Semi-Annually</t>
  </si>
  <si>
    <t>Tri-annually</t>
  </si>
  <si>
    <t>XS0874351728</t>
  </si>
  <si>
    <t>XS0906516256</t>
  </si>
  <si>
    <t xml:space="preserve">   Sub Sovereign &amp; Agency</t>
  </si>
  <si>
    <t>Currency Amt</t>
  </si>
  <si>
    <t>NOK amount</t>
  </si>
  <si>
    <t>NOK/USD</t>
  </si>
  <si>
    <t>NOK/EUR</t>
  </si>
  <si>
    <t>Swap rate FX</t>
  </si>
  <si>
    <t>06 / 2020</t>
  </si>
  <si>
    <t>NO0010670508</t>
  </si>
  <si>
    <t>Issued</t>
  </si>
  <si>
    <t>08 / 2012</t>
  </si>
  <si>
    <t>02 / 2012</t>
  </si>
  <si>
    <t>11 / 2011</t>
  </si>
  <si>
    <t>08 / 2011</t>
  </si>
  <si>
    <t>02 / 2011</t>
  </si>
  <si>
    <t>03 / 2010</t>
  </si>
  <si>
    <t>05 / 2011</t>
  </si>
  <si>
    <t>04 / 2012</t>
  </si>
  <si>
    <t>11 / 2012</t>
  </si>
  <si>
    <t>05 / 2012</t>
  </si>
  <si>
    <t>01 / 2013</t>
  </si>
  <si>
    <t>09 / 2012</t>
  </si>
  <si>
    <t>12 / 2011</t>
  </si>
  <si>
    <t>10 / 2011</t>
  </si>
  <si>
    <t>07 / 2011</t>
  </si>
  <si>
    <t>04 / 2010</t>
  </si>
  <si>
    <t>10 / 2008</t>
  </si>
  <si>
    <t>06 / 2008</t>
  </si>
  <si>
    <t>Weighted Average remaining term of Mortgages (in Months)</t>
  </si>
  <si>
    <t>Weighted Average remaining term of Covered Bonds (in Months)</t>
  </si>
  <si>
    <t>0 &lt; month arrears &lt;= 1 *</t>
  </si>
  <si>
    <t>[Other]</t>
  </si>
  <si>
    <t>x &gt; 360</t>
  </si>
  <si>
    <t>06 / 2013</t>
  </si>
  <si>
    <t>1.50% Fixed Rate</t>
  </si>
  <si>
    <t>XS0942804351</t>
  </si>
  <si>
    <t xml:space="preserve"> Series 4/2013</t>
  </si>
  <si>
    <t>XS0923981889</t>
  </si>
  <si>
    <t>05 / 2013</t>
  </si>
  <si>
    <t>05 / 2018</t>
  </si>
  <si>
    <t xml:space="preserve"> Series 2/2013</t>
  </si>
  <si>
    <t xml:space="preserve"> Series 7/2012</t>
  </si>
  <si>
    <t xml:space="preserve">   Norw. Gov. Bills</t>
  </si>
  <si>
    <t>XS0969571065</t>
  </si>
  <si>
    <t>Current</t>
  </si>
  <si>
    <t>Series 6/2013</t>
  </si>
  <si>
    <t>Series 5/2013</t>
  </si>
  <si>
    <t>09 / 2018</t>
  </si>
  <si>
    <t>XS0970471115</t>
  </si>
  <si>
    <t>11 / 2013</t>
  </si>
  <si>
    <t>01 / 2020</t>
  </si>
  <si>
    <t>XS0995022661</t>
  </si>
  <si>
    <t>Substitute collateral **</t>
  </si>
  <si>
    <t>Eivind Hegelstad, Investor Relations</t>
  </si>
  <si>
    <t>eivind.hegelstad@sparebank1.no</t>
  </si>
  <si>
    <t>Phone: +47 51 50 93 67</t>
  </si>
  <si>
    <t>XS0690389217</t>
  </si>
  <si>
    <t>NO0010503741</t>
  </si>
  <si>
    <t>XS1014673849</t>
  </si>
  <si>
    <t>Currency and interest rate risks which arise from non-NOK denominated and/or fixed rate bonds</t>
  </si>
  <si>
    <t>are mitigated through swap contracts.  All cash flows are swapped back to a NOK denominated</t>
  </si>
  <si>
    <t xml:space="preserve">3 months NIBOR basis.  </t>
  </si>
  <si>
    <t>Amount (Mill)</t>
  </si>
  <si>
    <t>KLP Kommunekreditt</t>
  </si>
  <si>
    <t>NO0010503931</t>
  </si>
  <si>
    <t>NO0010672405</t>
  </si>
  <si>
    <t>NO0010636574</t>
  </si>
  <si>
    <t>NO0010708399</t>
  </si>
  <si>
    <t>NO0010589690</t>
  </si>
  <si>
    <t>NO0010572373</t>
  </si>
  <si>
    <t>Series 1/2014</t>
  </si>
  <si>
    <t>Series 1 / 2013</t>
  </si>
  <si>
    <t>Series 6/2012</t>
  </si>
  <si>
    <t>Series 4/2012</t>
  </si>
  <si>
    <t>Series 12/2011</t>
  </si>
  <si>
    <t>Series 10/2011</t>
  </si>
  <si>
    <t>Series 7/2011</t>
  </si>
  <si>
    <t>Series 5/2011</t>
  </si>
  <si>
    <t>Series 4/2011</t>
  </si>
  <si>
    <t>Series 3/2011</t>
  </si>
  <si>
    <t>Series 13</t>
  </si>
  <si>
    <t>Series 6</t>
  </si>
  <si>
    <t>Series 4</t>
  </si>
  <si>
    <t>Series 3</t>
  </si>
  <si>
    <t xml:space="preserve">12 / 2020 </t>
  </si>
  <si>
    <t>12 / 2014</t>
  </si>
  <si>
    <t>1.90% Fixed Rate</t>
  </si>
  <si>
    <t>NO0010725021</t>
  </si>
  <si>
    <t>The list reflects transactions beyond the reporting date (previous quarter-end) if any has occured</t>
  </si>
  <si>
    <t>NO0010716780</t>
  </si>
  <si>
    <t>NO0010647241</t>
  </si>
  <si>
    <t>XS0988357090</t>
  </si>
  <si>
    <t>XS0987101242</t>
  </si>
  <si>
    <t>XS1050552006</t>
  </si>
  <si>
    <t>** Any differences in this table and the financial statements is due to the quarter end FX rates used for non-NOK amounts in this table,</t>
  </si>
  <si>
    <t>as well as nominal amounts rather than book (market) values</t>
  </si>
  <si>
    <t>Deposit</t>
  </si>
  <si>
    <t>Series 1/2015</t>
  </si>
  <si>
    <t>04 / 2015</t>
  </si>
  <si>
    <t>06 / 2021</t>
  </si>
  <si>
    <t>NO0010730005</t>
  </si>
  <si>
    <t>Series 2/2015</t>
  </si>
  <si>
    <t>NO0010730047</t>
  </si>
  <si>
    <t>XS1190992930</t>
  </si>
  <si>
    <t>Sparebank 1 SR-Bank</t>
  </si>
  <si>
    <t>Sparebank 1 Nord-Norge</t>
  </si>
  <si>
    <t>Skandinaviska Enskilda Bank Oslo</t>
  </si>
  <si>
    <t>2nd Quarter 2015</t>
  </si>
  <si>
    <t>Date of Report: 30/06/15</t>
  </si>
  <si>
    <t>Covered Bond Programme - Investor Report June 2015</t>
  </si>
  <si>
    <t>Terra Boligkreditt AS</t>
  </si>
  <si>
    <t>CITY OF STOCKHOLM</t>
  </si>
  <si>
    <t>NO0010664394</t>
  </si>
  <si>
    <t>NO0010723471</t>
  </si>
  <si>
    <t>Series 3/2015</t>
  </si>
  <si>
    <t>09 / 2015</t>
  </si>
  <si>
    <t>09 / 2022</t>
  </si>
  <si>
    <t>0.75% Fixed Rate</t>
  </si>
  <si>
    <t>XS1285867419</t>
  </si>
  <si>
    <t>Gov't Guaranteed</t>
  </si>
  <si>
    <t>NO0010669864</t>
  </si>
  <si>
    <t>NO0010721111</t>
  </si>
  <si>
    <t>NO0010675978</t>
  </si>
  <si>
    <t>Møre Boligkreditt AS</t>
  </si>
  <si>
    <t>NO0010696990</t>
  </si>
  <si>
    <t>XS0559068662</t>
  </si>
  <si>
    <t>NO0010674971</t>
  </si>
  <si>
    <t>NO0010703531</t>
  </si>
  <si>
    <t>NO0010729817</t>
  </si>
  <si>
    <t>XS0611353086</t>
  </si>
  <si>
    <t>XS1285892870</t>
  </si>
  <si>
    <t>Pluss Boligkreditt AS</t>
  </si>
  <si>
    <t>NO0010673296</t>
  </si>
  <si>
    <t>NO0010646847</t>
  </si>
  <si>
    <t>NO0010673155</t>
  </si>
  <si>
    <t>Sparebank 1 Midt-Norge</t>
  </si>
  <si>
    <t>Sparebank 1 Nord Norge</t>
  </si>
  <si>
    <t>HSBC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</si>
</sst>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 * #,##0_ ;_ * \-#,##0_ ;_ * &quot;-&quot;_ ;_ @_ "/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mmmm\ yyyy"/>
    <numFmt numFmtId="165" formatCode="[$NOK]\ #,##0"/>
    <numFmt numFmtId="166" formatCode="0.0\ %"/>
    <numFmt numFmtId="167" formatCode="#,##0_ ;[Red]\-#,##0\ "/>
    <numFmt numFmtId="168" formatCode="_-&quot;£&quot;* #,##0_-;\-&quot;£&quot;* #,##0_-;_-&quot;£&quot;* &quot;-&quot;??_-;_-@_-"/>
    <numFmt numFmtId="169" formatCode="_-* #,##0_-;\-* #,##0_-;_-* &quot;-&quot;??_-;_-@_-"/>
    <numFmt numFmtId="170" formatCode="_(* #,##0_);_(* \(#,##0\);_(* &quot;-&quot;??_);_(@_)"/>
    <numFmt numFmtId="171" formatCode="_ * #,##0_ ;_ * \-#,##0_ ;_ * &quot;-&quot;??_ ;_ @_ "/>
    <numFmt numFmtId="172" formatCode="0.0"/>
    <numFmt numFmtId="173" formatCode="0.000\ %"/>
    <numFmt numFmtId="174" formatCode="_-* #,##0.00_-;\-* #,##0.00_-;_-* &quot;-&quot;??_-;_-@_-"/>
    <numFmt numFmtId="175" formatCode="#,##0.0000"/>
    <numFmt numFmtId="176" formatCode="_(* #,##0.00_);_(* \(#,##0.00\);_(* &quot;-&quot;??_);_(@_)"/>
    <numFmt numFmtId="177" formatCode="[$NOK]\ #,##0.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b/>
      <i/>
      <sz val="9"/>
      <color indexed="9"/>
      <name val="Arial"/>
      <family val="2"/>
    </font>
    <font>
      <i/>
      <sz val="9"/>
      <name val="Arial"/>
      <family val="2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9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rgb="FF153443"/>
      <name val="AzoSans-Regula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42"/>
      </patternFill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>
      <alignment horizontal="left" wrapText="1"/>
    </xf>
    <xf numFmtId="176" fontId="20" fillId="0" borderId="0" applyFont="0" applyFill="0" applyBorder="0" applyAlignment="0" applyProtection="0"/>
  </cellStyleXfs>
  <cellXfs count="199">
    <xf numFmtId="0" fontId="0" fillId="0" borderId="0" xfId="0"/>
    <xf numFmtId="0" fontId="18" fillId="0" borderId="0" xfId="0" applyFont="1" applyFill="1" applyAlignment="1">
      <alignment horizontal="left"/>
    </xf>
    <xf numFmtId="14" fontId="19" fillId="0" borderId="0" xfId="0" applyNumberFormat="1" applyFont="1" applyFill="1" applyBorder="1" applyAlignment="1">
      <alignment horizontal="center"/>
    </xf>
    <xf numFmtId="0" fontId="20" fillId="0" borderId="0" xfId="0" applyFont="1"/>
    <xf numFmtId="0" fontId="20" fillId="0" borderId="0" xfId="0" applyFont="1" applyBorder="1"/>
    <xf numFmtId="0" fontId="0" fillId="0" borderId="0" xfId="0" applyBorder="1"/>
    <xf numFmtId="0" fontId="21" fillId="0" borderId="0" xfId="0" applyFont="1"/>
    <xf numFmtId="0" fontId="22" fillId="0" borderId="0" xfId="0" applyFont="1" applyFill="1"/>
    <xf numFmtId="0" fontId="22" fillId="0" borderId="0" xfId="0" applyFont="1"/>
    <xf numFmtId="0" fontId="22" fillId="0" borderId="0" xfId="0" applyFont="1" applyBorder="1"/>
    <xf numFmtId="0" fontId="18" fillId="33" borderId="26" xfId="0" applyFont="1" applyFill="1" applyBorder="1" applyAlignment="1">
      <alignment horizontal="left" wrapText="1"/>
    </xf>
    <xf numFmtId="0" fontId="23" fillId="35" borderId="0" xfId="0" applyFont="1" applyFill="1" applyBorder="1"/>
    <xf numFmtId="0" fontId="23" fillId="35" borderId="0" xfId="0" applyFont="1" applyFill="1" applyBorder="1" applyAlignment="1">
      <alignment horizontal="center"/>
    </xf>
    <xf numFmtId="0" fontId="23" fillId="35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22" fillId="33" borderId="0" xfId="0" applyFont="1" applyFill="1" applyBorder="1" applyAlignment="1">
      <alignment horizontal="center" wrapText="1"/>
    </xf>
    <xf numFmtId="10" fontId="22" fillId="33" borderId="0" xfId="0" applyNumberFormat="1" applyFont="1" applyFill="1" applyBorder="1" applyAlignment="1">
      <alignment horizontal="center" wrapText="1"/>
    </xf>
    <xf numFmtId="0" fontId="22" fillId="33" borderId="26" xfId="0" applyFont="1" applyFill="1" applyBorder="1"/>
    <xf numFmtId="0" fontId="18" fillId="33" borderId="0" xfId="0" applyFont="1" applyFill="1" applyBorder="1"/>
    <xf numFmtId="0" fontId="22" fillId="33" borderId="0" xfId="0" applyFont="1" applyFill="1" applyBorder="1"/>
    <xf numFmtId="0" fontId="22" fillId="33" borderId="0" xfId="0" applyFont="1" applyFill="1" applyBorder="1" applyAlignment="1">
      <alignment horizontal="right"/>
    </xf>
    <xf numFmtId="0" fontId="22" fillId="33" borderId="0" xfId="0" applyNumberFormat="1" applyFont="1" applyFill="1" applyBorder="1" applyAlignment="1">
      <alignment horizontal="left"/>
    </xf>
    <xf numFmtId="0" fontId="22" fillId="33" borderId="27" xfId="0" applyFont="1" applyFill="1" applyBorder="1"/>
    <xf numFmtId="0" fontId="22" fillId="0" borderId="0" xfId="0" applyFont="1" applyFill="1" applyBorder="1"/>
    <xf numFmtId="0" fontId="20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169" fontId="20" fillId="0" borderId="0" xfId="42" applyNumberFormat="1" applyFont="1" applyAlignment="1">
      <alignment horizontal="center"/>
    </xf>
    <xf numFmtId="169" fontId="20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27" fillId="0" borderId="0" xfId="0" applyFont="1" applyBorder="1"/>
    <xf numFmtId="10" fontId="22" fillId="33" borderId="10" xfId="43" applyNumberFormat="1" applyFont="1" applyFill="1" applyBorder="1" applyAlignment="1">
      <alignment horizontal="center"/>
    </xf>
    <xf numFmtId="0" fontId="24" fillId="33" borderId="0" xfId="45" applyFill="1" applyBorder="1" applyAlignment="1" applyProtection="1"/>
    <xf numFmtId="169" fontId="20" fillId="33" borderId="0" xfId="42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171" fontId="0" fillId="0" borderId="0" xfId="42" applyNumberFormat="1" applyFont="1"/>
    <xf numFmtId="0" fontId="21" fillId="33" borderId="26" xfId="0" applyFont="1" applyFill="1" applyBorder="1"/>
    <xf numFmtId="0" fontId="22" fillId="0" borderId="0" xfId="0" quotePrefix="1" applyFont="1" applyFill="1" applyBorder="1" applyAlignment="1">
      <alignment horizontal="center" wrapText="1"/>
    </xf>
    <xf numFmtId="0" fontId="22" fillId="33" borderId="0" xfId="0" quotePrefix="1" applyFont="1" applyFill="1" applyBorder="1" applyAlignment="1">
      <alignment horizontal="center" wrapText="1"/>
    </xf>
    <xf numFmtId="0" fontId="22" fillId="0" borderId="0" xfId="0" quotePrefix="1" applyFont="1" applyBorder="1" applyAlignment="1">
      <alignment horizontal="center"/>
    </xf>
    <xf numFmtId="0" fontId="22" fillId="0" borderId="0" xfId="0" quotePrefix="1" applyFont="1" applyFill="1" applyBorder="1" applyAlignment="1">
      <alignment horizontal="center"/>
    </xf>
    <xf numFmtId="0" fontId="28" fillId="34" borderId="10" xfId="0" applyFont="1" applyFill="1" applyBorder="1"/>
    <xf numFmtId="0" fontId="28" fillId="34" borderId="11" xfId="0" applyFont="1" applyFill="1" applyBorder="1"/>
    <xf numFmtId="0" fontId="28" fillId="34" borderId="23" xfId="0" applyFont="1" applyFill="1" applyBorder="1"/>
    <xf numFmtId="0" fontId="22" fillId="33" borderId="10" xfId="0" applyFont="1" applyFill="1" applyBorder="1"/>
    <xf numFmtId="0" fontId="22" fillId="33" borderId="11" xfId="0" applyFont="1" applyFill="1" applyBorder="1"/>
    <xf numFmtId="165" fontId="22" fillId="33" borderId="13" xfId="44" applyNumberFormat="1" applyFont="1" applyFill="1" applyBorder="1" applyAlignment="1">
      <alignment horizontal="center"/>
    </xf>
    <xf numFmtId="0" fontId="22" fillId="33" borderId="14" xfId="0" applyFont="1" applyFill="1" applyBorder="1"/>
    <xf numFmtId="3" fontId="22" fillId="0" borderId="15" xfId="0" applyNumberFormat="1" applyFont="1" applyBorder="1" applyAlignment="1">
      <alignment horizontal="center"/>
    </xf>
    <xf numFmtId="166" fontId="22" fillId="33" borderId="13" xfId="43" applyNumberFormat="1" applyFont="1" applyFill="1" applyBorder="1" applyAlignment="1">
      <alignment horizontal="center"/>
    </xf>
    <xf numFmtId="172" fontId="22" fillId="33" borderId="13" xfId="43" applyNumberFormat="1" applyFont="1" applyFill="1" applyBorder="1" applyAlignment="1">
      <alignment horizontal="center"/>
    </xf>
    <xf numFmtId="0" fontId="22" fillId="33" borderId="16" xfId="0" applyFont="1" applyFill="1" applyBorder="1"/>
    <xf numFmtId="0" fontId="22" fillId="33" borderId="17" xfId="0" applyFont="1" applyFill="1" applyBorder="1"/>
    <xf numFmtId="166" fontId="22" fillId="33" borderId="18" xfId="43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18" fillId="0" borderId="0" xfId="0" applyFont="1"/>
    <xf numFmtId="164" fontId="18" fillId="0" borderId="0" xfId="0" applyNumberFormat="1" applyFont="1" applyFill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10" fontId="22" fillId="0" borderId="0" xfId="0" applyNumberFormat="1" applyFont="1" applyAlignment="1">
      <alignment horizontal="center"/>
    </xf>
    <xf numFmtId="0" fontId="28" fillId="34" borderId="19" xfId="0" applyFont="1" applyFill="1" applyBorder="1" applyAlignment="1">
      <alignment horizontal="left"/>
    </xf>
    <xf numFmtId="0" fontId="28" fillId="34" borderId="20" xfId="0" applyFont="1" applyFill="1" applyBorder="1" applyAlignment="1">
      <alignment horizontal="center"/>
    </xf>
    <xf numFmtId="0" fontId="28" fillId="34" borderId="21" xfId="0" applyFont="1" applyFill="1" applyBorder="1" applyAlignment="1">
      <alignment horizontal="center"/>
    </xf>
    <xf numFmtId="0" fontId="28" fillId="34" borderId="11" xfId="0" applyFont="1" applyFill="1" applyBorder="1" applyAlignment="1">
      <alignment horizontal="center"/>
    </xf>
    <xf numFmtId="0" fontId="28" fillId="34" borderId="12" xfId="0" applyFont="1" applyFill="1" applyBorder="1" applyAlignment="1">
      <alignment horizontal="center"/>
    </xf>
    <xf numFmtId="0" fontId="22" fillId="33" borderId="13" xfId="0" applyFont="1" applyFill="1" applyBorder="1"/>
    <xf numFmtId="167" fontId="22" fillId="33" borderId="10" xfId="0" applyNumberFormat="1" applyFont="1" applyFill="1" applyBorder="1" applyAlignment="1">
      <alignment horizontal="center"/>
    </xf>
    <xf numFmtId="165" fontId="22" fillId="33" borderId="10" xfId="44" applyNumberFormat="1" applyFont="1" applyFill="1" applyBorder="1" applyAlignment="1">
      <alignment horizontal="center"/>
    </xf>
    <xf numFmtId="10" fontId="22" fillId="33" borderId="22" xfId="43" applyNumberFormat="1" applyFont="1" applyFill="1" applyBorder="1" applyAlignment="1">
      <alignment horizontal="center"/>
    </xf>
    <xf numFmtId="167" fontId="22" fillId="33" borderId="13" xfId="0" applyNumberFormat="1" applyFont="1" applyFill="1" applyBorder="1" applyAlignment="1">
      <alignment horizontal="center"/>
    </xf>
    <xf numFmtId="10" fontId="22" fillId="33" borderId="14" xfId="43" applyNumberFormat="1" applyFont="1" applyFill="1" applyBorder="1" applyAlignment="1">
      <alignment horizontal="center"/>
    </xf>
    <xf numFmtId="10" fontId="22" fillId="33" borderId="13" xfId="43" applyNumberFormat="1" applyFont="1" applyFill="1" applyBorder="1" applyAlignment="1">
      <alignment horizontal="center"/>
    </xf>
    <xf numFmtId="167" fontId="22" fillId="33" borderId="18" xfId="0" applyNumberFormat="1" applyFont="1" applyFill="1" applyBorder="1" applyAlignment="1">
      <alignment horizontal="center"/>
    </xf>
    <xf numFmtId="10" fontId="22" fillId="33" borderId="18" xfId="43" applyNumberFormat="1" applyFont="1" applyFill="1" applyBorder="1" applyAlignment="1">
      <alignment horizontal="center"/>
    </xf>
    <xf numFmtId="0" fontId="18" fillId="33" borderId="19" xfId="0" applyFont="1" applyFill="1" applyBorder="1"/>
    <xf numFmtId="167" fontId="18" fillId="33" borderId="16" xfId="0" applyNumberFormat="1" applyFont="1" applyFill="1" applyBorder="1" applyAlignment="1">
      <alignment horizontal="center"/>
    </xf>
    <xf numFmtId="10" fontId="18" fillId="33" borderId="18" xfId="43" applyNumberFormat="1" applyFont="1" applyFill="1" applyBorder="1" applyAlignment="1">
      <alignment horizontal="center"/>
    </xf>
    <xf numFmtId="165" fontId="18" fillId="33" borderId="21" xfId="44" applyNumberFormat="1" applyFont="1" applyFill="1" applyBorder="1" applyAlignment="1">
      <alignment horizontal="center"/>
    </xf>
    <xf numFmtId="0" fontId="28" fillId="34" borderId="23" xfId="0" applyFont="1" applyFill="1" applyBorder="1" applyAlignment="1">
      <alignment horizontal="center"/>
    </xf>
    <xf numFmtId="167" fontId="22" fillId="33" borderId="14" xfId="0" applyNumberFormat="1" applyFont="1" applyFill="1" applyBorder="1" applyAlignment="1">
      <alignment horizontal="center"/>
    </xf>
    <xf numFmtId="10" fontId="22" fillId="33" borderId="24" xfId="43" applyNumberFormat="1" applyFont="1" applyFill="1" applyBorder="1" applyAlignment="1">
      <alignment horizontal="center"/>
    </xf>
    <xf numFmtId="0" fontId="22" fillId="33" borderId="18" xfId="0" applyFont="1" applyFill="1" applyBorder="1"/>
    <xf numFmtId="167" fontId="22" fillId="33" borderId="16" xfId="0" applyNumberFormat="1" applyFont="1" applyFill="1" applyBorder="1" applyAlignment="1">
      <alignment horizontal="center"/>
    </xf>
    <xf numFmtId="165" fontId="22" fillId="33" borderId="18" xfId="44" applyNumberFormat="1" applyFont="1" applyFill="1" applyBorder="1" applyAlignment="1">
      <alignment horizontal="center"/>
    </xf>
    <xf numFmtId="10" fontId="22" fillId="33" borderId="25" xfId="43" applyNumberFormat="1" applyFont="1" applyFill="1" applyBorder="1" applyAlignment="1">
      <alignment horizontal="center"/>
    </xf>
    <xf numFmtId="0" fontId="18" fillId="33" borderId="21" xfId="0" applyFont="1" applyFill="1" applyBorder="1"/>
    <xf numFmtId="167" fontId="18" fillId="33" borderId="18" xfId="0" applyNumberFormat="1" applyFont="1" applyFill="1" applyBorder="1" applyAlignment="1">
      <alignment horizontal="center"/>
    </xf>
    <xf numFmtId="9" fontId="18" fillId="33" borderId="18" xfId="43" applyNumberFormat="1" applyFont="1" applyFill="1" applyBorder="1" applyAlignment="1">
      <alignment horizontal="center"/>
    </xf>
    <xf numFmtId="165" fontId="18" fillId="33" borderId="18" xfId="44" applyNumberFormat="1" applyFont="1" applyFill="1" applyBorder="1" applyAlignment="1">
      <alignment horizontal="center"/>
    </xf>
    <xf numFmtId="9" fontId="18" fillId="33" borderId="25" xfId="43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22" fillId="33" borderId="22" xfId="0" applyFont="1" applyFill="1" applyBorder="1"/>
    <xf numFmtId="167" fontId="22" fillId="33" borderId="22" xfId="0" applyNumberFormat="1" applyFont="1" applyFill="1" applyBorder="1" applyAlignment="1">
      <alignment horizontal="center"/>
    </xf>
    <xf numFmtId="0" fontId="18" fillId="33" borderId="18" xfId="0" applyFont="1" applyFill="1" applyBorder="1"/>
    <xf numFmtId="0" fontId="29" fillId="0" borderId="0" xfId="0" applyFont="1"/>
    <xf numFmtId="10" fontId="22" fillId="0" borderId="0" xfId="0" applyNumberFormat="1" applyFont="1" applyAlignment="1">
      <alignment horizontal="left"/>
    </xf>
    <xf numFmtId="10" fontId="22" fillId="0" borderId="0" xfId="43" applyNumberFormat="1" applyFont="1" applyAlignment="1">
      <alignment horizontal="center"/>
    </xf>
    <xf numFmtId="0" fontId="29" fillId="0" borderId="0" xfId="0" applyFont="1" applyFill="1"/>
    <xf numFmtId="0" fontId="22" fillId="0" borderId="0" xfId="0" applyFont="1" applyFill="1" applyAlignment="1">
      <alignment horizontal="left"/>
    </xf>
    <xf numFmtId="10" fontId="22" fillId="0" borderId="0" xfId="43" applyNumberFormat="1" applyFont="1" applyFill="1" applyAlignment="1">
      <alignment horizontal="center"/>
    </xf>
    <xf numFmtId="10" fontId="22" fillId="33" borderId="12" xfId="43" applyNumberFormat="1" applyFont="1" applyFill="1" applyBorder="1" applyAlignment="1">
      <alignment horizontal="center"/>
    </xf>
    <xf numFmtId="0" fontId="28" fillId="34" borderId="10" xfId="0" applyFont="1" applyFill="1" applyBorder="1" applyAlignment="1">
      <alignment horizontal="left"/>
    </xf>
    <xf numFmtId="10" fontId="22" fillId="33" borderId="0" xfId="43" applyNumberFormat="1" applyFont="1" applyFill="1" applyBorder="1" applyAlignment="1">
      <alignment horizontal="center"/>
    </xf>
    <xf numFmtId="10" fontId="22" fillId="33" borderId="16" xfId="43" applyNumberFormat="1" applyFont="1" applyFill="1" applyBorder="1" applyAlignment="1">
      <alignment horizontal="center"/>
    </xf>
    <xf numFmtId="0" fontId="28" fillId="34" borderId="22" xfId="0" applyFont="1" applyFill="1" applyBorder="1" applyAlignment="1">
      <alignment horizontal="center"/>
    </xf>
    <xf numFmtId="0" fontId="28" fillId="34" borderId="19" xfId="0" applyFont="1" applyFill="1" applyBorder="1" applyAlignment="1">
      <alignment horizontal="center"/>
    </xf>
    <xf numFmtId="167" fontId="22" fillId="0" borderId="13" xfId="0" applyNumberFormat="1" applyFont="1" applyBorder="1" applyAlignment="1">
      <alignment horizontal="center"/>
    </xf>
    <xf numFmtId="167" fontId="22" fillId="0" borderId="18" xfId="0" applyNumberFormat="1" applyFont="1" applyBorder="1" applyAlignment="1">
      <alignment horizontal="center"/>
    </xf>
    <xf numFmtId="0" fontId="22" fillId="0" borderId="0" xfId="0" applyFont="1" applyBorder="1" applyAlignment="1"/>
    <xf numFmtId="167" fontId="18" fillId="33" borderId="0" xfId="0" applyNumberFormat="1" applyFont="1" applyFill="1" applyBorder="1" applyAlignment="1">
      <alignment horizontal="center"/>
    </xf>
    <xf numFmtId="10" fontId="18" fillId="33" borderId="0" xfId="43" applyNumberFormat="1" applyFont="1" applyFill="1" applyBorder="1" applyAlignment="1">
      <alignment horizontal="center"/>
    </xf>
    <xf numFmtId="168" fontId="18" fillId="33" borderId="0" xfId="44" applyNumberFormat="1" applyFont="1" applyFill="1" applyBorder="1" applyAlignment="1">
      <alignment horizontal="center"/>
    </xf>
    <xf numFmtId="167" fontId="22" fillId="0" borderId="22" xfId="0" applyNumberFormat="1" applyFont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173" fontId="22" fillId="33" borderId="13" xfId="43" applyNumberFormat="1" applyFont="1" applyFill="1" applyBorder="1" applyAlignment="1">
      <alignment horizontal="center"/>
    </xf>
    <xf numFmtId="0" fontId="22" fillId="33" borderId="14" xfId="0" applyFont="1" applyFill="1" applyBorder="1" applyAlignment="1">
      <alignment horizontal="center"/>
    </xf>
    <xf numFmtId="173" fontId="22" fillId="33" borderId="18" xfId="43" applyNumberFormat="1" applyFont="1" applyFill="1" applyBorder="1" applyAlignment="1">
      <alignment horizontal="center"/>
    </xf>
    <xf numFmtId="173" fontId="18" fillId="33" borderId="18" xfId="43" applyNumberFormat="1" applyFont="1" applyFill="1" applyBorder="1" applyAlignment="1">
      <alignment horizontal="center"/>
    </xf>
    <xf numFmtId="174" fontId="22" fillId="0" borderId="0" xfId="42" applyNumberFormat="1" applyFon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30" fillId="0" borderId="0" xfId="0" applyFont="1"/>
    <xf numFmtId="167" fontId="22" fillId="33" borderId="0" xfId="0" applyNumberFormat="1" applyFont="1" applyFill="1" applyBorder="1" applyAlignment="1">
      <alignment horizontal="center"/>
    </xf>
    <xf numFmtId="165" fontId="22" fillId="33" borderId="0" xfId="44" applyNumberFormat="1" applyFont="1" applyFill="1" applyBorder="1" applyAlignment="1">
      <alignment horizontal="center"/>
    </xf>
    <xf numFmtId="0" fontId="28" fillId="34" borderId="16" xfId="0" applyFont="1" applyFill="1" applyBorder="1" applyAlignment="1">
      <alignment horizontal="left"/>
    </xf>
    <xf numFmtId="0" fontId="28" fillId="34" borderId="25" xfId="0" applyFont="1" applyFill="1" applyBorder="1" applyAlignment="1">
      <alignment horizontal="center"/>
    </xf>
    <xf numFmtId="0" fontId="20" fillId="0" borderId="0" xfId="47" applyFont="1" applyFill="1" applyBorder="1" applyAlignment="1" applyProtection="1">
      <alignment horizontal="left" vertical="center" wrapText="1"/>
      <protection locked="0"/>
    </xf>
    <xf numFmtId="0" fontId="20" fillId="0" borderId="0" xfId="47" applyFont="1" applyFill="1" applyBorder="1" applyAlignment="1" applyProtection="1">
      <alignment horizontal="center" vertical="center" wrapText="1"/>
      <protection locked="0"/>
    </xf>
    <xf numFmtId="10" fontId="18" fillId="33" borderId="21" xfId="43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1" fillId="33" borderId="0" xfId="0" applyFont="1" applyFill="1" applyBorder="1"/>
    <xf numFmtId="17" fontId="22" fillId="0" borderId="0" xfId="0" quotePrefix="1" applyNumberFormat="1" applyFont="1" applyBorder="1" applyAlignment="1">
      <alignment horizontal="center"/>
    </xf>
    <xf numFmtId="0" fontId="31" fillId="0" borderId="0" xfId="0" applyFont="1"/>
    <xf numFmtId="0" fontId="32" fillId="0" borderId="0" xfId="0" applyFont="1" applyFill="1"/>
    <xf numFmtId="0" fontId="32" fillId="0" borderId="0" xfId="0" applyFont="1"/>
    <xf numFmtId="2" fontId="26" fillId="0" borderId="0" xfId="0" applyNumberFormat="1" applyFont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167" fontId="33" fillId="33" borderId="0" xfId="0" applyNumberFormat="1" applyFont="1" applyFill="1" applyBorder="1" applyAlignment="1">
      <alignment horizontal="center"/>
    </xf>
    <xf numFmtId="10" fontId="33" fillId="33" borderId="13" xfId="43" applyNumberFormat="1" applyFont="1" applyFill="1" applyBorder="1" applyAlignment="1">
      <alignment horizontal="center"/>
    </xf>
    <xf numFmtId="165" fontId="33" fillId="33" borderId="0" xfId="44" applyNumberFormat="1" applyFont="1" applyFill="1" applyBorder="1" applyAlignment="1">
      <alignment horizontal="center"/>
    </xf>
    <xf numFmtId="10" fontId="33" fillId="33" borderId="0" xfId="43" applyNumberFormat="1" applyFont="1" applyFill="1" applyBorder="1" applyAlignment="1">
      <alignment horizontal="center"/>
    </xf>
    <xf numFmtId="0" fontId="0" fillId="0" borderId="0" xfId="0" applyFont="1"/>
    <xf numFmtId="0" fontId="18" fillId="33" borderId="26" xfId="0" applyFont="1" applyFill="1" applyBorder="1" applyAlignment="1">
      <alignment horizontal="center" wrapText="1"/>
    </xf>
    <xf numFmtId="0" fontId="22" fillId="33" borderId="26" xfId="0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"/>
    </xf>
    <xf numFmtId="0" fontId="22" fillId="33" borderId="27" xfId="0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17" fontId="0" fillId="0" borderId="0" xfId="0" quotePrefix="1" applyNumberFormat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33" borderId="10" xfId="0" applyFont="1" applyFill="1" applyBorder="1"/>
    <xf numFmtId="169" fontId="20" fillId="33" borderId="22" xfId="42" applyNumberFormat="1" applyFont="1" applyFill="1" applyBorder="1"/>
    <xf numFmtId="0" fontId="20" fillId="33" borderId="14" xfId="0" applyFont="1" applyFill="1" applyBorder="1"/>
    <xf numFmtId="169" fontId="20" fillId="33" borderId="13" xfId="42" applyNumberFormat="1" applyFont="1" applyFill="1" applyBorder="1"/>
    <xf numFmtId="170" fontId="20" fillId="33" borderId="13" xfId="0" applyNumberFormat="1" applyFont="1" applyFill="1" applyBorder="1"/>
    <xf numFmtId="0" fontId="20" fillId="33" borderId="16" xfId="0" applyFont="1" applyFill="1" applyBorder="1"/>
    <xf numFmtId="170" fontId="20" fillId="33" borderId="18" xfId="0" applyNumberFormat="1" applyFont="1" applyFill="1" applyBorder="1"/>
    <xf numFmtId="170" fontId="20" fillId="0" borderId="0" xfId="42" applyNumberFormat="1" applyFont="1" applyFill="1" applyBorder="1" applyAlignment="1" applyProtection="1">
      <alignment horizontal="center" vertical="center" wrapText="1"/>
      <protection locked="0"/>
    </xf>
    <xf numFmtId="3" fontId="21" fillId="0" borderId="0" xfId="48" applyNumberFormat="1" applyFont="1" applyFill="1"/>
    <xf numFmtId="41" fontId="35" fillId="0" borderId="0" xfId="42" applyNumberFormat="1" applyFont="1" applyFill="1" applyBorder="1"/>
    <xf numFmtId="0" fontId="25" fillId="34" borderId="10" xfId="0" applyFont="1" applyFill="1" applyBorder="1"/>
    <xf numFmtId="0" fontId="25" fillId="34" borderId="22" xfId="0" applyFont="1" applyFill="1" applyBorder="1" applyAlignment="1">
      <alignment horizontal="right"/>
    </xf>
    <xf numFmtId="170" fontId="20" fillId="0" borderId="0" xfId="0" applyNumberFormat="1" applyFont="1" applyAlignment="1">
      <alignment horizontal="center"/>
    </xf>
    <xf numFmtId="0" fontId="25" fillId="34" borderId="10" xfId="0" applyFont="1" applyFill="1" applyBorder="1" applyAlignment="1">
      <alignment horizontal="left"/>
    </xf>
    <xf numFmtId="0" fontId="25" fillId="34" borderId="11" xfId="0" applyFont="1" applyFill="1" applyBorder="1" applyAlignment="1">
      <alignment horizontal="center"/>
    </xf>
    <xf numFmtId="0" fontId="25" fillId="34" borderId="11" xfId="0" applyFont="1" applyFill="1" applyBorder="1" applyAlignment="1">
      <alignment horizontal="right"/>
    </xf>
    <xf numFmtId="0" fontId="25" fillId="34" borderId="12" xfId="0" applyFont="1" applyFill="1" applyBorder="1" applyAlignment="1">
      <alignment horizontal="right"/>
    </xf>
    <xf numFmtId="3" fontId="22" fillId="0" borderId="0" xfId="0" applyNumberFormat="1" applyFont="1" applyBorder="1" applyAlignment="1">
      <alignment horizontal="center"/>
    </xf>
    <xf numFmtId="0" fontId="20" fillId="0" borderId="0" xfId="0" applyFont="1" applyFill="1" applyBorder="1"/>
    <xf numFmtId="2" fontId="0" fillId="0" borderId="0" xfId="0" applyNumberFormat="1" applyBorder="1" applyAlignment="1">
      <alignment horizontal="center"/>
    </xf>
    <xf numFmtId="175" fontId="36" fillId="0" borderId="0" xfId="0" applyNumberFormat="1" applyFont="1"/>
    <xf numFmtId="172" fontId="0" fillId="0" borderId="0" xfId="0" applyNumberFormat="1"/>
    <xf numFmtId="177" fontId="0" fillId="0" borderId="0" xfId="0" applyNumberFormat="1"/>
    <xf numFmtId="171" fontId="14" fillId="0" borderId="0" xfId="42" applyNumberFormat="1" applyFont="1"/>
    <xf numFmtId="170" fontId="19" fillId="0" borderId="0" xfId="42" applyNumberFormat="1" applyFont="1" applyFill="1" applyBorder="1"/>
    <xf numFmtId="170" fontId="20" fillId="0" borderId="0" xfId="0" applyNumberFormat="1" applyFont="1"/>
    <xf numFmtId="166" fontId="20" fillId="0" borderId="0" xfId="43" applyNumberFormat="1" applyFont="1"/>
    <xf numFmtId="0" fontId="20" fillId="0" borderId="0" xfId="0" quotePrefix="1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27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0" fontId="20" fillId="33" borderId="0" xfId="0" applyFont="1" applyFill="1" applyBorder="1"/>
    <xf numFmtId="0" fontId="34" fillId="0" borderId="0" xfId="0" applyFont="1" applyBorder="1"/>
    <xf numFmtId="3" fontId="20" fillId="0" borderId="0" xfId="0" applyNumberFormat="1" applyFont="1" applyFill="1" applyBorder="1"/>
    <xf numFmtId="14" fontId="34" fillId="0" borderId="0" xfId="0" applyNumberFormat="1" applyFont="1" applyBorder="1"/>
    <xf numFmtId="170" fontId="20" fillId="0" borderId="0" xfId="42" applyNumberFormat="1" applyFont="1" applyFill="1" applyBorder="1"/>
    <xf numFmtId="3" fontId="0" fillId="0" borderId="0" xfId="0" applyNumberFormat="1" applyBorder="1"/>
    <xf numFmtId="0" fontId="34" fillId="0" borderId="0" xfId="0" applyFont="1"/>
    <xf numFmtId="14" fontId="34" fillId="0" borderId="0" xfId="0" applyNumberFormat="1" applyFon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4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6"/>
    <cellStyle name="Normal 2 2" xfId="47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Tusenskille 2 3" xfId="48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1038225</xdr:colOff>
      <xdr:row>1</xdr:row>
      <xdr:rowOff>9525</xdr:rowOff>
    </xdr:from>
    <xdr:to>
      <xdr:col>6</xdr:col>
      <xdr:colOff>1152525</xdr:colOff>
      <xdr:row>5</xdr:row>
      <xdr:rowOff>140074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200025"/>
          <a:ext cx="3933825" cy="892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1390650</xdr:colOff>
      <xdr:row>3</xdr:row>
      <xdr:rowOff>0</xdr:rowOff>
    </xdr:from>
    <xdr:to>
      <xdr:col>9</xdr:col>
      <xdr:colOff>942713</xdr:colOff>
      <xdr:row>5</xdr:row>
      <xdr:rowOff>190429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3950" y="571500"/>
          <a:ext cx="2095238" cy="5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657225</xdr:colOff>
      <xdr:row>4</xdr:row>
      <xdr:rowOff>66675</xdr:rowOff>
    </xdr:from>
    <xdr:to>
      <xdr:col>3</xdr:col>
      <xdr:colOff>1343025</xdr:colOff>
      <xdr:row>7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0" y="828675"/>
          <a:ext cx="194310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lle/Ratingrapporter/Q1%202011/Reports/Reports/110331%20Moodys%20CB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Definitions"/>
      <sheetName val="CB Programme Overview"/>
      <sheetName val="Over-Collateralisation"/>
      <sheetName val="Residential"/>
      <sheetName val="Commercial Stratified"/>
      <sheetName val="Commercial LbyL"/>
      <sheetName val="PublicSector"/>
      <sheetName val="Substitute Collateral "/>
      <sheetName val="Hedging (1)"/>
      <sheetName val="Hedging (2)"/>
      <sheetName val="Hedging (3)"/>
      <sheetName val="Hedging (4)"/>
      <sheetName val="Lists"/>
      <sheetName val="Langu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B6" t="str">
            <v>EUR</v>
          </cell>
        </row>
        <row r="99">
          <cell r="A99" t="str">
            <v>Aaa</v>
          </cell>
        </row>
        <row r="100">
          <cell r="A100" t="str">
            <v>Aa1</v>
          </cell>
        </row>
        <row r="101">
          <cell r="A101" t="str">
            <v>Aa2</v>
          </cell>
        </row>
        <row r="102">
          <cell r="A102" t="str">
            <v>Aa3</v>
          </cell>
        </row>
        <row r="103">
          <cell r="A103" t="str">
            <v>A1</v>
          </cell>
        </row>
        <row r="104">
          <cell r="A104" t="str">
            <v>A2</v>
          </cell>
        </row>
        <row r="105">
          <cell r="A105" t="str">
            <v>A3</v>
          </cell>
        </row>
        <row r="106">
          <cell r="A106" t="str">
            <v>Baa1</v>
          </cell>
        </row>
        <row r="107">
          <cell r="A107" t="str">
            <v>Baa2</v>
          </cell>
        </row>
        <row r="108">
          <cell r="A108" t="str">
            <v>Baa3</v>
          </cell>
        </row>
        <row r="109">
          <cell r="A109" t="str">
            <v>Ba1</v>
          </cell>
        </row>
        <row r="110">
          <cell r="A110" t="str">
            <v>Ba2</v>
          </cell>
        </row>
        <row r="111">
          <cell r="A111" t="str">
            <v>Ba3</v>
          </cell>
        </row>
        <row r="112">
          <cell r="A112" t="str">
            <v>B1</v>
          </cell>
        </row>
        <row r="113">
          <cell r="A113" t="str">
            <v>B2</v>
          </cell>
        </row>
        <row r="114">
          <cell r="A114" t="str">
            <v>B3</v>
          </cell>
        </row>
        <row r="115">
          <cell r="A115" t="str">
            <v>Caa1</v>
          </cell>
        </row>
        <row r="116">
          <cell r="A116" t="str">
            <v>Caa2</v>
          </cell>
        </row>
        <row r="117">
          <cell r="A117" t="str">
            <v>Caa3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ivind.hegelstad@sparebank1.n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B3:K63"/>
  <sheetViews>
    <sheetView topLeftCell="A37" workbookViewId="0">
      <selection activeCell="C39" sqref="C39"/>
    </sheetView>
  </sheetViews>
  <sheetFormatPr defaultColWidth="9.140625" defaultRowHeight="15"/>
  <cols>
    <col min="1" max="1" width="1.28515625" customWidth="1"/>
    <col min="2" max="2" width="18.28515625" customWidth="1"/>
    <col min="3" max="3" width="12.85546875" style="136" bestFit="1" customWidth="1"/>
    <col min="4" max="4" width="21.5703125" customWidth="1"/>
    <col min="5" max="5" width="20" bestFit="1" customWidth="1"/>
    <col min="6" max="6" width="15.7109375" customWidth="1"/>
    <col min="7" max="7" width="20.5703125" customWidth="1"/>
    <col min="8" max="8" width="23.42578125" style="5" customWidth="1"/>
    <col min="9" max="10" width="14.7109375" customWidth="1"/>
    <col min="11" max="11" width="23.7109375" style="37" bestFit="1" customWidth="1"/>
  </cols>
  <sheetData>
    <row r="3" spans="2:10">
      <c r="B3" s="7"/>
      <c r="C3" s="62"/>
      <c r="D3" s="7"/>
      <c r="E3" s="8"/>
      <c r="F3" s="8"/>
      <c r="G3" s="8"/>
      <c r="H3" s="9"/>
    </row>
    <row r="4" spans="2:10">
      <c r="B4" s="7"/>
      <c r="C4" s="62"/>
      <c r="D4" s="7"/>
      <c r="E4" s="8" t="s">
        <v>0</v>
      </c>
      <c r="F4" s="8"/>
      <c r="G4" s="8" t="s">
        <v>0</v>
      </c>
      <c r="H4" s="9"/>
    </row>
    <row r="5" spans="2:10">
      <c r="B5" s="7"/>
      <c r="C5" s="62"/>
      <c r="D5" s="7"/>
      <c r="E5" s="8"/>
      <c r="F5" s="8"/>
      <c r="G5" s="8"/>
      <c r="H5" s="9"/>
    </row>
    <row r="6" spans="2:10" ht="20.25" customHeight="1">
      <c r="B6" s="187"/>
      <c r="C6" s="187"/>
      <c r="D6" s="187"/>
      <c r="E6" s="187"/>
      <c r="F6" s="187"/>
      <c r="G6" s="187"/>
      <c r="H6" s="187"/>
      <c r="I6" s="187"/>
    </row>
    <row r="7" spans="2:10">
      <c r="B7" s="187" t="s">
        <v>357</v>
      </c>
      <c r="C7" s="187"/>
      <c r="D7" s="187"/>
      <c r="E7" s="187"/>
      <c r="F7" s="187"/>
      <c r="G7" s="187"/>
      <c r="H7" s="187"/>
      <c r="I7" s="187"/>
    </row>
    <row r="8" spans="2:10" ht="15.75" thickBot="1">
      <c r="B8" s="188" t="s">
        <v>184</v>
      </c>
      <c r="C8" s="188"/>
      <c r="D8" s="188"/>
      <c r="E8" s="188"/>
      <c r="F8" s="188"/>
      <c r="G8" s="188"/>
      <c r="H8" s="188"/>
      <c r="I8" s="188"/>
    </row>
    <row r="9" spans="2:10" ht="12.75" customHeight="1">
      <c r="B9" s="10"/>
      <c r="C9" s="152"/>
      <c r="D9" s="10"/>
      <c r="E9" s="10"/>
      <c r="F9" s="10"/>
      <c r="G9" s="10"/>
      <c r="H9" s="10"/>
      <c r="I9" s="10"/>
      <c r="J9" s="10"/>
    </row>
    <row r="10" spans="2:10">
      <c r="B10" s="11" t="s">
        <v>44</v>
      </c>
      <c r="C10" s="12" t="s">
        <v>310</v>
      </c>
      <c r="D10" s="12" t="s">
        <v>257</v>
      </c>
      <c r="E10" s="13" t="s">
        <v>45</v>
      </c>
      <c r="F10" s="12" t="s">
        <v>46</v>
      </c>
      <c r="G10" s="12" t="s">
        <v>47</v>
      </c>
      <c r="H10" s="12" t="s">
        <v>48</v>
      </c>
      <c r="I10" s="12" t="s">
        <v>49</v>
      </c>
      <c r="J10" s="12" t="s">
        <v>254</v>
      </c>
    </row>
    <row r="11" spans="2:10">
      <c r="B11" s="141" t="s">
        <v>61</v>
      </c>
    </row>
    <row r="12" spans="2:10">
      <c r="B12" s="151" t="s">
        <v>362</v>
      </c>
      <c r="C12" s="176">
        <v>1000</v>
      </c>
      <c r="D12" s="156" t="s">
        <v>363</v>
      </c>
      <c r="E12" s="156" t="s">
        <v>364</v>
      </c>
      <c r="F12" s="25" t="s">
        <v>50</v>
      </c>
      <c r="G12" s="25" t="s">
        <v>365</v>
      </c>
      <c r="H12" s="137" t="s">
        <v>2</v>
      </c>
      <c r="I12" s="31" t="s">
        <v>366</v>
      </c>
      <c r="J12" s="189">
        <f>9.415</f>
        <v>9.4149999999999991</v>
      </c>
    </row>
    <row r="13" spans="2:10">
      <c r="B13" s="151" t="s">
        <v>293</v>
      </c>
      <c r="C13" s="176">
        <v>1000</v>
      </c>
      <c r="D13" s="156" t="s">
        <v>297</v>
      </c>
      <c r="E13" s="156" t="s">
        <v>298</v>
      </c>
      <c r="F13" s="25" t="s">
        <v>50</v>
      </c>
      <c r="G13" s="25" t="s">
        <v>282</v>
      </c>
      <c r="H13" s="137" t="s">
        <v>2</v>
      </c>
      <c r="I13" s="31" t="s">
        <v>299</v>
      </c>
      <c r="J13" s="136">
        <v>8.2799999999999994</v>
      </c>
    </row>
    <row r="14" spans="2:10">
      <c r="B14" s="151" t="s">
        <v>294</v>
      </c>
      <c r="C14" s="176">
        <v>100</v>
      </c>
      <c r="D14" s="157" t="s">
        <v>108</v>
      </c>
      <c r="E14" s="156" t="s">
        <v>295</v>
      </c>
      <c r="F14" s="25" t="s">
        <v>50</v>
      </c>
      <c r="G14" s="136" t="s">
        <v>53</v>
      </c>
      <c r="H14" s="137" t="s">
        <v>68</v>
      </c>
      <c r="I14" s="31" t="s">
        <v>296</v>
      </c>
      <c r="J14" s="178">
        <v>8.01</v>
      </c>
    </row>
    <row r="15" spans="2:10">
      <c r="B15" s="9" t="s">
        <v>284</v>
      </c>
      <c r="C15" s="176">
        <v>1000</v>
      </c>
      <c r="D15" s="140" t="s">
        <v>281</v>
      </c>
      <c r="E15" s="41" t="s">
        <v>255</v>
      </c>
      <c r="F15" s="25" t="s">
        <v>50</v>
      </c>
      <c r="G15" s="25" t="s">
        <v>282</v>
      </c>
      <c r="H15" s="25" t="s">
        <v>2</v>
      </c>
      <c r="I15" s="30" t="s">
        <v>283</v>
      </c>
      <c r="J15" s="144">
        <v>7.61</v>
      </c>
    </row>
    <row r="16" spans="2:10">
      <c r="B16" s="9" t="s">
        <v>185</v>
      </c>
      <c r="C16" s="176">
        <v>1000</v>
      </c>
      <c r="D16" s="140" t="s">
        <v>258</v>
      </c>
      <c r="E16" s="41" t="s">
        <v>182</v>
      </c>
      <c r="F16" s="25" t="s">
        <v>50</v>
      </c>
      <c r="G16" s="25" t="s">
        <v>129</v>
      </c>
      <c r="H16" s="25" t="s">
        <v>2</v>
      </c>
      <c r="I16" s="30" t="s">
        <v>183</v>
      </c>
      <c r="J16" s="144">
        <v>7.33</v>
      </c>
    </row>
    <row r="17" spans="2:10" ht="15.75" customHeight="1">
      <c r="B17" s="9" t="s">
        <v>186</v>
      </c>
      <c r="C17" s="176">
        <v>1250</v>
      </c>
      <c r="D17" s="41" t="s">
        <v>259</v>
      </c>
      <c r="E17" s="41" t="s">
        <v>115</v>
      </c>
      <c r="F17" s="25" t="s">
        <v>50</v>
      </c>
      <c r="G17" s="25" t="s">
        <v>92</v>
      </c>
      <c r="H17" s="25" t="s">
        <v>2</v>
      </c>
      <c r="I17" s="26" t="s">
        <v>91</v>
      </c>
      <c r="J17" s="145">
        <v>7.69</v>
      </c>
    </row>
    <row r="18" spans="2:10">
      <c r="B18" s="9" t="s">
        <v>187</v>
      </c>
      <c r="C18" s="176">
        <v>1250</v>
      </c>
      <c r="D18" s="41" t="s">
        <v>260</v>
      </c>
      <c r="E18" s="41" t="s">
        <v>114</v>
      </c>
      <c r="F18" s="25" t="s">
        <v>50</v>
      </c>
      <c r="G18" s="25" t="s">
        <v>126</v>
      </c>
      <c r="H18" s="25" t="s">
        <v>2</v>
      </c>
      <c r="I18" s="26" t="s">
        <v>83</v>
      </c>
      <c r="J18" s="145">
        <v>7.68</v>
      </c>
    </row>
    <row r="19" spans="2:10">
      <c r="B19" s="9" t="s">
        <v>188</v>
      </c>
      <c r="C19" s="176">
        <v>1000</v>
      </c>
      <c r="D19" s="41" t="s">
        <v>261</v>
      </c>
      <c r="E19" s="41" t="s">
        <v>113</v>
      </c>
      <c r="F19" s="25" t="s">
        <v>50</v>
      </c>
      <c r="G19" s="25" t="s">
        <v>127</v>
      </c>
      <c r="H19" s="25" t="s">
        <v>2</v>
      </c>
      <c r="I19" s="26" t="s">
        <v>78</v>
      </c>
      <c r="J19" s="145">
        <v>7.7</v>
      </c>
    </row>
    <row r="20" spans="2:10">
      <c r="B20" s="8" t="s">
        <v>189</v>
      </c>
      <c r="C20" s="176">
        <v>1000</v>
      </c>
      <c r="D20" s="41" t="s">
        <v>262</v>
      </c>
      <c r="E20" s="40" t="s">
        <v>112</v>
      </c>
      <c r="F20" s="15" t="s">
        <v>50</v>
      </c>
      <c r="G20" s="16" t="s">
        <v>64</v>
      </c>
      <c r="H20" s="25" t="s">
        <v>2</v>
      </c>
      <c r="I20" s="26" t="s">
        <v>65</v>
      </c>
      <c r="J20" s="145">
        <v>7.93</v>
      </c>
    </row>
    <row r="21" spans="2:10">
      <c r="B21" s="8" t="s">
        <v>190</v>
      </c>
      <c r="C21" s="176">
        <v>1250</v>
      </c>
      <c r="D21" s="41" t="s">
        <v>263</v>
      </c>
      <c r="E21" s="40" t="s">
        <v>110</v>
      </c>
      <c r="F21" s="15" t="s">
        <v>50</v>
      </c>
      <c r="G21" s="16" t="s">
        <v>125</v>
      </c>
      <c r="H21" s="25" t="s">
        <v>2</v>
      </c>
      <c r="I21" s="26" t="s">
        <v>54</v>
      </c>
      <c r="J21" s="145">
        <v>8.0299999999999994</v>
      </c>
    </row>
    <row r="22" spans="2:10">
      <c r="B22" s="8"/>
      <c r="C22" s="25"/>
      <c r="D22" s="41"/>
      <c r="E22" s="40"/>
      <c r="F22" s="15"/>
      <c r="G22" s="15"/>
      <c r="H22" s="25"/>
      <c r="I22" s="26"/>
      <c r="J22" s="145"/>
    </row>
    <row r="23" spans="2:10">
      <c r="B23" s="142" t="s">
        <v>97</v>
      </c>
      <c r="C23" s="25"/>
      <c r="D23" s="25"/>
      <c r="E23" s="39"/>
      <c r="F23" s="14"/>
      <c r="G23" s="30"/>
      <c r="H23" s="31"/>
      <c r="I23" s="26"/>
      <c r="J23" s="145"/>
    </row>
    <row r="24" spans="2:10">
      <c r="B24" s="7" t="s">
        <v>288</v>
      </c>
      <c r="C24" s="176">
        <v>1000</v>
      </c>
      <c r="D24" s="41" t="s">
        <v>286</v>
      </c>
      <c r="E24" s="39" t="s">
        <v>287</v>
      </c>
      <c r="F24" s="25" t="s">
        <v>50</v>
      </c>
      <c r="G24" s="30" t="s">
        <v>129</v>
      </c>
      <c r="H24" s="25" t="s">
        <v>68</v>
      </c>
      <c r="I24" s="26" t="s">
        <v>285</v>
      </c>
      <c r="J24" s="145">
        <v>5.88</v>
      </c>
    </row>
    <row r="25" spans="2:10">
      <c r="B25" s="7" t="s">
        <v>289</v>
      </c>
      <c r="C25" s="176">
        <v>1250</v>
      </c>
      <c r="D25" s="41" t="s">
        <v>266</v>
      </c>
      <c r="E25" s="41" t="s">
        <v>199</v>
      </c>
      <c r="F25" s="25" t="s">
        <v>50</v>
      </c>
      <c r="G25" s="30" t="s">
        <v>200</v>
      </c>
      <c r="H25" s="25" t="s">
        <v>68</v>
      </c>
      <c r="I25" s="26" t="s">
        <v>201</v>
      </c>
      <c r="J25" s="145">
        <v>5.74</v>
      </c>
    </row>
    <row r="26" spans="2:10" ht="15.75" customHeight="1">
      <c r="B26" s="9" t="s">
        <v>191</v>
      </c>
      <c r="C26" s="176">
        <v>1250</v>
      </c>
      <c r="D26" s="41" t="s">
        <v>265</v>
      </c>
      <c r="E26" s="41" t="s">
        <v>116</v>
      </c>
      <c r="F26" s="25" t="s">
        <v>50</v>
      </c>
      <c r="G26" s="25" t="s">
        <v>134</v>
      </c>
      <c r="H26" s="25" t="s">
        <v>68</v>
      </c>
      <c r="I26" s="26" t="s">
        <v>105</v>
      </c>
      <c r="J26" s="145">
        <v>5.74</v>
      </c>
    </row>
    <row r="27" spans="2:10" ht="15.75" customHeight="1">
      <c r="B27" s="9" t="s">
        <v>192</v>
      </c>
      <c r="C27" s="176">
        <v>1250</v>
      </c>
      <c r="D27" s="41" t="s">
        <v>264</v>
      </c>
      <c r="E27" s="41" t="s">
        <v>117</v>
      </c>
      <c r="F27" s="25" t="s">
        <v>50</v>
      </c>
      <c r="G27" s="25" t="s">
        <v>128</v>
      </c>
      <c r="H27" s="25" t="s">
        <v>68</v>
      </c>
      <c r="I27" s="26" t="s">
        <v>69</v>
      </c>
      <c r="J27" s="145">
        <v>5.59</v>
      </c>
    </row>
    <row r="28" spans="2:10">
      <c r="B28" s="8"/>
      <c r="C28" s="25"/>
      <c r="D28" s="41"/>
      <c r="E28" s="40"/>
      <c r="F28" s="15"/>
      <c r="G28" s="16"/>
      <c r="H28" s="25"/>
      <c r="I28" s="26"/>
      <c r="J28" s="145"/>
    </row>
    <row r="29" spans="2:10">
      <c r="B29" s="143" t="s">
        <v>60</v>
      </c>
      <c r="C29" s="25"/>
      <c r="D29" s="25"/>
      <c r="I29" s="26"/>
      <c r="J29" s="145"/>
    </row>
    <row r="30" spans="2:10">
      <c r="B30" s="9" t="s">
        <v>349</v>
      </c>
      <c r="C30" s="176">
        <v>2850</v>
      </c>
      <c r="D30" s="140" t="s">
        <v>346</v>
      </c>
      <c r="E30" s="42" t="s">
        <v>347</v>
      </c>
      <c r="F30" s="25" t="s">
        <v>50</v>
      </c>
      <c r="G30" s="136" t="s">
        <v>282</v>
      </c>
      <c r="H30" s="26" t="s">
        <v>2</v>
      </c>
      <c r="I30" s="26" t="s">
        <v>350</v>
      </c>
      <c r="J30" s="145"/>
    </row>
    <row r="31" spans="2:10">
      <c r="B31" s="9" t="s">
        <v>345</v>
      </c>
      <c r="C31" s="176">
        <v>6705</v>
      </c>
      <c r="D31" s="140" t="s">
        <v>346</v>
      </c>
      <c r="E31" s="42" t="s">
        <v>347</v>
      </c>
      <c r="F31" s="25" t="s">
        <v>50</v>
      </c>
      <c r="G31" s="136" t="s">
        <v>53</v>
      </c>
      <c r="H31" s="26" t="s">
        <v>1</v>
      </c>
      <c r="I31" s="26" t="s">
        <v>348</v>
      </c>
      <c r="J31" s="145"/>
    </row>
    <row r="32" spans="2:10">
      <c r="B32" s="9" t="s">
        <v>318</v>
      </c>
      <c r="C32" s="25">
        <v>80</v>
      </c>
      <c r="D32" s="140" t="s">
        <v>333</v>
      </c>
      <c r="E32" s="42" t="s">
        <v>332</v>
      </c>
      <c r="F32" s="25" t="s">
        <v>50</v>
      </c>
      <c r="G32" s="136" t="s">
        <v>334</v>
      </c>
      <c r="H32" s="26" t="s">
        <v>2</v>
      </c>
      <c r="I32" s="26" t="s">
        <v>335</v>
      </c>
      <c r="J32" s="145"/>
    </row>
    <row r="33" spans="2:11" ht="13.5" customHeight="1">
      <c r="B33" s="9" t="s">
        <v>319</v>
      </c>
      <c r="C33" s="176">
        <v>8495</v>
      </c>
      <c r="D33" s="41" t="s">
        <v>268</v>
      </c>
      <c r="E33" s="140" t="s">
        <v>255</v>
      </c>
      <c r="F33" s="25" t="s">
        <v>50</v>
      </c>
      <c r="G33" s="136" t="s">
        <v>53</v>
      </c>
      <c r="H33" s="26" t="s">
        <v>1</v>
      </c>
      <c r="I33" s="26" t="s">
        <v>256</v>
      </c>
      <c r="J33" s="145"/>
    </row>
    <row r="34" spans="2:11" ht="13.5" customHeight="1">
      <c r="B34" s="9" t="s">
        <v>320</v>
      </c>
      <c r="C34" s="176">
        <v>5700</v>
      </c>
      <c r="D34" s="41" t="s">
        <v>269</v>
      </c>
      <c r="E34" s="41" t="s">
        <v>193</v>
      </c>
      <c r="F34" s="25" t="s">
        <v>50</v>
      </c>
      <c r="G34" s="136" t="s">
        <v>53</v>
      </c>
      <c r="H34" s="26" t="s">
        <v>1</v>
      </c>
      <c r="I34" s="26" t="s">
        <v>194</v>
      </c>
      <c r="J34" s="145"/>
    </row>
    <row r="35" spans="2:11" ht="13.5" customHeight="1">
      <c r="B35" s="9" t="s">
        <v>321</v>
      </c>
      <c r="C35" s="176">
        <v>2350</v>
      </c>
      <c r="D35" s="41" t="s">
        <v>258</v>
      </c>
      <c r="E35" s="41" t="s">
        <v>214</v>
      </c>
      <c r="F35" s="25" t="s">
        <v>50</v>
      </c>
      <c r="G35" s="136" t="s">
        <v>195</v>
      </c>
      <c r="H35" s="26" t="s">
        <v>2</v>
      </c>
      <c r="I35" s="26" t="s">
        <v>196</v>
      </c>
      <c r="J35" s="145"/>
    </row>
    <row r="36" spans="2:11" ht="15.75" customHeight="1">
      <c r="B36" s="9" t="s">
        <v>322</v>
      </c>
      <c r="C36" s="176">
        <v>332</v>
      </c>
      <c r="D36" s="41" t="s">
        <v>270</v>
      </c>
      <c r="E36" s="41" t="s">
        <v>119</v>
      </c>
      <c r="F36" s="25" t="s">
        <v>50</v>
      </c>
      <c r="G36" s="25" t="s">
        <v>133</v>
      </c>
      <c r="H36" s="25" t="s">
        <v>2</v>
      </c>
      <c r="I36" s="26" t="s">
        <v>80</v>
      </c>
      <c r="J36" s="145"/>
    </row>
    <row r="37" spans="2:11">
      <c r="B37" s="9" t="s">
        <v>323</v>
      </c>
      <c r="C37" s="176">
        <v>2355</v>
      </c>
      <c r="D37" s="41" t="s">
        <v>270</v>
      </c>
      <c r="E37" s="41" t="s">
        <v>120</v>
      </c>
      <c r="F37" s="25" t="s">
        <v>50</v>
      </c>
      <c r="G37" s="25" t="s">
        <v>53</v>
      </c>
      <c r="H37" s="25" t="s">
        <v>1</v>
      </c>
      <c r="I37" s="26" t="s">
        <v>81</v>
      </c>
      <c r="J37" s="145"/>
    </row>
    <row r="38" spans="2:11">
      <c r="B38" s="9" t="s">
        <v>324</v>
      </c>
      <c r="C38" s="176">
        <v>1650</v>
      </c>
      <c r="D38" s="41" t="s">
        <v>271</v>
      </c>
      <c r="E38" s="41" t="s">
        <v>121</v>
      </c>
      <c r="F38" s="25" t="s">
        <v>50</v>
      </c>
      <c r="G38" s="25" t="s">
        <v>132</v>
      </c>
      <c r="H38" s="25" t="s">
        <v>2</v>
      </c>
      <c r="I38" s="26" t="s">
        <v>82</v>
      </c>
      <c r="J38" s="145"/>
    </row>
    <row r="39" spans="2:11">
      <c r="B39" s="23" t="s">
        <v>325</v>
      </c>
      <c r="C39" s="190">
        <v>5750</v>
      </c>
      <c r="D39" s="42" t="s">
        <v>261</v>
      </c>
      <c r="E39" s="42" t="s">
        <v>122</v>
      </c>
      <c r="F39" s="26" t="s">
        <v>50</v>
      </c>
      <c r="G39" s="26" t="s">
        <v>53</v>
      </c>
      <c r="H39" s="26" t="s">
        <v>1</v>
      </c>
      <c r="I39" s="26" t="s">
        <v>77</v>
      </c>
      <c r="J39" s="145"/>
    </row>
    <row r="40" spans="2:11">
      <c r="B40" s="9" t="s">
        <v>326</v>
      </c>
      <c r="C40" s="176">
        <v>3020</v>
      </c>
      <c r="D40" s="41" t="s">
        <v>272</v>
      </c>
      <c r="E40" s="41" t="s">
        <v>124</v>
      </c>
      <c r="F40" s="25" t="s">
        <v>50</v>
      </c>
      <c r="G40" s="25" t="s">
        <v>52</v>
      </c>
      <c r="H40" s="25" t="s">
        <v>2</v>
      </c>
      <c r="I40" s="26" t="s">
        <v>79</v>
      </c>
      <c r="J40" s="145"/>
    </row>
    <row r="41" spans="2:11">
      <c r="B41" s="9" t="s">
        <v>327</v>
      </c>
      <c r="C41" s="176">
        <v>1000</v>
      </c>
      <c r="D41" s="41" t="s">
        <v>272</v>
      </c>
      <c r="E41" s="41" t="s">
        <v>123</v>
      </c>
      <c r="F41" s="25" t="s">
        <v>50</v>
      </c>
      <c r="G41" s="25" t="s">
        <v>53</v>
      </c>
      <c r="H41" s="25" t="s">
        <v>1</v>
      </c>
      <c r="I41" s="26" t="s">
        <v>76</v>
      </c>
      <c r="J41" s="145"/>
    </row>
    <row r="42" spans="2:11">
      <c r="B42" s="9" t="s">
        <v>328</v>
      </c>
      <c r="C42" s="176">
        <v>2898</v>
      </c>
      <c r="D42" s="41" t="s">
        <v>273</v>
      </c>
      <c r="E42" s="40" t="s">
        <v>111</v>
      </c>
      <c r="F42" s="15" t="s">
        <v>50</v>
      </c>
      <c r="G42" s="16" t="s">
        <v>53</v>
      </c>
      <c r="H42" s="25" t="s">
        <v>1</v>
      </c>
      <c r="I42" s="26" t="s">
        <v>55</v>
      </c>
      <c r="J42" s="145"/>
    </row>
    <row r="43" spans="2:11">
      <c r="B43" s="9" t="s">
        <v>329</v>
      </c>
      <c r="C43" s="176">
        <v>2800</v>
      </c>
      <c r="D43" s="41" t="s">
        <v>274</v>
      </c>
      <c r="E43" s="40" t="s">
        <v>109</v>
      </c>
      <c r="F43" s="15" t="s">
        <v>50</v>
      </c>
      <c r="G43" s="15" t="s">
        <v>130</v>
      </c>
      <c r="H43" s="25" t="s">
        <v>2</v>
      </c>
      <c r="I43" s="26" t="s">
        <v>75</v>
      </c>
      <c r="J43" s="145"/>
      <c r="K43" s="182"/>
    </row>
    <row r="44" spans="2:11">
      <c r="B44" s="9" t="s">
        <v>330</v>
      </c>
      <c r="C44" s="176">
        <v>1300</v>
      </c>
      <c r="D44" s="41" t="s">
        <v>275</v>
      </c>
      <c r="E44" s="40" t="s">
        <v>107</v>
      </c>
      <c r="F44" s="15" t="s">
        <v>50</v>
      </c>
      <c r="G44" s="15" t="s">
        <v>131</v>
      </c>
      <c r="H44" s="25" t="s">
        <v>2</v>
      </c>
      <c r="I44" s="26" t="s">
        <v>74</v>
      </c>
      <c r="J44" s="145"/>
    </row>
    <row r="45" spans="2:11">
      <c r="B45" s="9" t="s">
        <v>331</v>
      </c>
      <c r="C45" s="176">
        <v>200</v>
      </c>
      <c r="D45" s="41" t="s">
        <v>275</v>
      </c>
      <c r="E45" s="39" t="s">
        <v>107</v>
      </c>
      <c r="F45" s="14" t="s">
        <v>50</v>
      </c>
      <c r="G45" s="30" t="s">
        <v>130</v>
      </c>
      <c r="H45" s="31" t="s">
        <v>2</v>
      </c>
      <c r="I45" s="26" t="s">
        <v>51</v>
      </c>
      <c r="J45" s="145"/>
    </row>
    <row r="46" spans="2:11">
      <c r="B46" s="9"/>
      <c r="C46" s="176"/>
      <c r="D46" s="41"/>
      <c r="E46" s="39"/>
      <c r="F46" s="14"/>
      <c r="G46" s="30"/>
      <c r="H46" s="31"/>
      <c r="I46" s="26"/>
      <c r="J46" s="145"/>
    </row>
    <row r="47" spans="2:11">
      <c r="B47" s="143" t="s">
        <v>84</v>
      </c>
      <c r="C47" s="25"/>
      <c r="D47" s="25"/>
      <c r="I47" s="26"/>
      <c r="J47" s="145"/>
    </row>
    <row r="48" spans="2:11" ht="15.75" thickBot="1">
      <c r="B48" s="23" t="s">
        <v>197</v>
      </c>
      <c r="C48" s="26">
        <v>250</v>
      </c>
      <c r="D48" s="42" t="s">
        <v>267</v>
      </c>
      <c r="E48" s="42" t="s">
        <v>118</v>
      </c>
      <c r="F48" s="25" t="s">
        <v>50</v>
      </c>
      <c r="G48" s="26" t="s">
        <v>125</v>
      </c>
      <c r="H48" s="26" t="s">
        <v>2</v>
      </c>
      <c r="I48" s="26" t="s">
        <v>106</v>
      </c>
      <c r="J48" s="145">
        <v>0.86</v>
      </c>
    </row>
    <row r="49" spans="2:11">
      <c r="B49" s="38"/>
      <c r="C49" s="153"/>
      <c r="D49" s="17"/>
      <c r="E49" s="17"/>
      <c r="F49" s="17"/>
      <c r="G49" s="17"/>
      <c r="H49" s="17"/>
      <c r="I49" s="17"/>
      <c r="J49" s="17"/>
    </row>
    <row r="50" spans="2:11">
      <c r="B50" s="139"/>
      <c r="C50" s="154"/>
      <c r="D50" s="19"/>
      <c r="E50" s="19"/>
      <c r="F50" s="19" t="s">
        <v>307</v>
      </c>
      <c r="G50" s="19"/>
      <c r="H50" s="19"/>
      <c r="I50" s="19"/>
      <c r="J50" s="19"/>
    </row>
    <row r="51" spans="2:11">
      <c r="B51" s="139"/>
      <c r="C51" s="154"/>
      <c r="D51" s="19"/>
      <c r="E51" s="19"/>
      <c r="F51" s="19" t="s">
        <v>308</v>
      </c>
      <c r="G51" s="19"/>
      <c r="H51" s="19"/>
      <c r="I51" s="19"/>
      <c r="J51" s="19"/>
    </row>
    <row r="52" spans="2:11">
      <c r="B52" s="18" t="s">
        <v>56</v>
      </c>
      <c r="C52" s="154"/>
      <c r="D52" s="19"/>
      <c r="E52" s="19"/>
      <c r="F52" s="19" t="s">
        <v>309</v>
      </c>
      <c r="G52" s="19"/>
      <c r="H52" s="19"/>
      <c r="I52" s="19"/>
      <c r="J52" s="19"/>
    </row>
    <row r="53" spans="2:11">
      <c r="B53" s="19" t="s">
        <v>301</v>
      </c>
      <c r="C53" s="19"/>
      <c r="D53" s="19"/>
      <c r="E53" s="19"/>
      <c r="F53" s="19"/>
      <c r="G53" s="19"/>
      <c r="H53" s="19"/>
      <c r="I53" s="37"/>
      <c r="K53"/>
    </row>
    <row r="54" spans="2:11">
      <c r="B54" s="34" t="s">
        <v>302</v>
      </c>
      <c r="C54" s="19"/>
      <c r="D54" s="19"/>
      <c r="E54" s="19"/>
      <c r="F54" s="19" t="s">
        <v>336</v>
      </c>
      <c r="G54" s="19"/>
      <c r="H54" s="19"/>
      <c r="I54" s="37"/>
      <c r="K54"/>
    </row>
    <row r="55" spans="2:11">
      <c r="B55" s="21" t="s">
        <v>303</v>
      </c>
      <c r="C55" s="19"/>
      <c r="D55" s="20"/>
      <c r="E55" s="20"/>
      <c r="F55" s="20"/>
      <c r="G55" s="20"/>
      <c r="H55" s="20"/>
      <c r="I55" s="37"/>
      <c r="K55"/>
    </row>
    <row r="56" spans="2:11">
      <c r="C56" s="154"/>
      <c r="D56" s="19"/>
      <c r="E56" s="19"/>
      <c r="F56" s="20"/>
      <c r="G56" s="20"/>
      <c r="H56" s="20"/>
      <c r="I56" s="20"/>
      <c r="J56" s="20"/>
    </row>
    <row r="57" spans="2:11" ht="15.75" thickBot="1">
      <c r="B57" s="22"/>
      <c r="C57" s="155"/>
      <c r="D57" s="22"/>
      <c r="E57" s="22"/>
      <c r="F57" s="22"/>
      <c r="G57" s="22"/>
      <c r="H57" s="22"/>
      <c r="I57" s="22"/>
      <c r="J57" s="22"/>
    </row>
    <row r="58" spans="2:11" ht="15.75" thickBot="1">
      <c r="B58" s="23"/>
      <c r="C58" s="26"/>
      <c r="D58" s="23"/>
      <c r="E58" s="23"/>
      <c r="F58" s="23"/>
      <c r="G58" s="23"/>
      <c r="H58" s="23"/>
      <c r="I58" s="23"/>
      <c r="J58" s="23"/>
    </row>
    <row r="59" spans="2:11">
      <c r="B59" s="10"/>
      <c r="C59" s="152"/>
      <c r="D59" s="10"/>
      <c r="E59" s="10"/>
      <c r="F59" s="10"/>
      <c r="G59" s="10"/>
      <c r="H59" s="10"/>
      <c r="I59" s="10"/>
      <c r="J59" s="10"/>
    </row>
    <row r="60" spans="2:11" ht="15.75" thickBot="1">
      <c r="B60" s="22"/>
      <c r="C60" s="155"/>
      <c r="D60" s="22"/>
      <c r="E60" s="22"/>
      <c r="F60" s="22"/>
      <c r="G60" s="22"/>
      <c r="H60" s="22"/>
      <c r="I60" s="22"/>
      <c r="J60" s="22"/>
    </row>
    <row r="61" spans="2:11">
      <c r="B61" s="5"/>
      <c r="C61" s="137"/>
      <c r="D61" s="5"/>
      <c r="E61" s="5"/>
      <c r="F61" s="5"/>
      <c r="G61" s="5"/>
      <c r="I61" s="5"/>
      <c r="J61" s="5"/>
    </row>
    <row r="62" spans="2:11">
      <c r="H62"/>
    </row>
    <row r="63" spans="2:11">
      <c r="H63"/>
    </row>
  </sheetData>
  <mergeCells count="3">
    <mergeCell ref="B6:I6"/>
    <mergeCell ref="B7:I7"/>
    <mergeCell ref="B8:I8"/>
  </mergeCells>
  <hyperlinks>
    <hyperlink ref="B54" r:id="rId1"/>
  </hyperlinks>
  <printOptions horizontalCentered="1"/>
  <pageMargins left="0.31496062992125984" right="0.27559055118110237" top="0.78740157480314965" bottom="0.31496062992125984" header="0.27559055118110237" footer="0.31496062992125984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9"/>
  <sheetViews>
    <sheetView topLeftCell="A151" workbookViewId="0">
      <selection activeCell="B176" sqref="B176:F187"/>
    </sheetView>
  </sheetViews>
  <sheetFormatPr defaultColWidth="9.140625" defaultRowHeight="15"/>
  <cols>
    <col min="1" max="1" width="5.140625" customWidth="1"/>
    <col min="2" max="2" width="46.42578125" style="123" bestFit="1" customWidth="1"/>
    <col min="3" max="3" width="18.85546875" style="123" customWidth="1"/>
    <col min="4" max="4" width="22.28515625" style="123" customWidth="1"/>
    <col min="5" max="5" width="24.42578125" style="30" customWidth="1"/>
    <col min="6" max="6" width="26.7109375" style="123" customWidth="1"/>
    <col min="7" max="7" width="9.5703125" customWidth="1"/>
    <col min="10" max="10" width="16.28515625" customWidth="1"/>
    <col min="11" max="11" width="29.85546875" customWidth="1"/>
  </cols>
  <sheetData>
    <row r="2" spans="1:7">
      <c r="B2" s="1" t="s">
        <v>3</v>
      </c>
      <c r="D2" s="56"/>
      <c r="E2" s="56"/>
      <c r="F2" s="57"/>
      <c r="G2" s="2"/>
    </row>
    <row r="3" spans="1:7">
      <c r="B3" s="124"/>
      <c r="C3" s="58"/>
      <c r="D3" s="56"/>
      <c r="E3" s="56"/>
      <c r="F3" s="57"/>
    </row>
    <row r="4" spans="1:7">
      <c r="B4" s="1" t="s">
        <v>43</v>
      </c>
      <c r="C4" s="58"/>
      <c r="D4" s="8" t="s">
        <v>355</v>
      </c>
      <c r="E4" s="59"/>
      <c r="F4" s="58"/>
    </row>
    <row r="5" spans="1:7">
      <c r="B5" s="8"/>
      <c r="C5" s="8"/>
      <c r="D5" s="7"/>
      <c r="E5" s="7"/>
      <c r="F5" s="8"/>
      <c r="G5" s="4"/>
    </row>
    <row r="6" spans="1:7">
      <c r="B6" s="32" t="s">
        <v>356</v>
      </c>
      <c r="C6" s="60"/>
      <c r="E6" s="23"/>
      <c r="F6" s="9"/>
      <c r="G6" s="4"/>
    </row>
    <row r="7" spans="1:7">
      <c r="A7" s="6"/>
      <c r="B7" s="8"/>
      <c r="C7" s="8"/>
      <c r="D7" s="8"/>
      <c r="E7" s="61"/>
      <c r="F7" s="8"/>
      <c r="G7" s="5"/>
    </row>
    <row r="8" spans="1:7">
      <c r="A8" s="6"/>
      <c r="B8" s="8"/>
      <c r="C8" s="58"/>
      <c r="D8" s="7"/>
      <c r="E8" s="62"/>
      <c r="F8" s="8"/>
      <c r="G8" s="5"/>
    </row>
    <row r="9" spans="1:7">
      <c r="A9" s="6"/>
      <c r="B9" s="43" t="s">
        <v>4</v>
      </c>
      <c r="C9" s="44"/>
      <c r="D9" s="45"/>
      <c r="E9" s="61"/>
      <c r="F9" s="125"/>
      <c r="G9" s="5"/>
    </row>
    <row r="10" spans="1:7">
      <c r="A10" s="6"/>
      <c r="B10" s="46" t="s">
        <v>5</v>
      </c>
      <c r="C10" s="47"/>
      <c r="D10" s="48">
        <v>165731279130.60995</v>
      </c>
      <c r="E10" s="61"/>
      <c r="F10" s="8"/>
    </row>
    <row r="11" spans="1:7">
      <c r="A11" s="6"/>
      <c r="B11" s="49" t="s">
        <v>6</v>
      </c>
      <c r="C11" s="19"/>
      <c r="D11" s="50">
        <v>135688</v>
      </c>
      <c r="E11" s="61"/>
      <c r="F11" s="8"/>
      <c r="G11" s="5"/>
    </row>
    <row r="12" spans="1:7">
      <c r="A12" s="6"/>
      <c r="B12" s="49" t="s">
        <v>7</v>
      </c>
      <c r="C12" s="19"/>
      <c r="D12" s="48">
        <v>1221414.4149122247</v>
      </c>
      <c r="E12" s="61"/>
      <c r="F12" s="8"/>
      <c r="G12" s="128"/>
    </row>
    <row r="13" spans="1:7">
      <c r="A13" s="6"/>
      <c r="B13" s="49" t="s">
        <v>8</v>
      </c>
      <c r="C13" s="19"/>
      <c r="D13" s="51">
        <v>0.50328862751558978</v>
      </c>
      <c r="E13" s="61"/>
      <c r="F13" s="8"/>
      <c r="G13" s="128"/>
    </row>
    <row r="14" spans="1:7">
      <c r="A14" s="6"/>
      <c r="B14" s="49" t="s">
        <v>9</v>
      </c>
      <c r="C14" s="19"/>
      <c r="D14" s="51">
        <v>0.5832163865607658</v>
      </c>
      <c r="E14" s="61"/>
      <c r="F14" s="8"/>
      <c r="G14" s="128"/>
    </row>
    <row r="15" spans="1:7">
      <c r="A15" s="6"/>
      <c r="B15" s="49" t="s">
        <v>10</v>
      </c>
      <c r="C15" s="19"/>
      <c r="D15" s="52">
        <v>38.45727861714149</v>
      </c>
      <c r="E15" s="61"/>
      <c r="F15" s="8"/>
      <c r="G15" s="128"/>
    </row>
    <row r="16" spans="1:7">
      <c r="A16" s="6"/>
      <c r="B16" s="49" t="s">
        <v>11</v>
      </c>
      <c r="C16" s="19"/>
      <c r="D16" s="51">
        <v>2.98210474088863E-2</v>
      </c>
      <c r="E16" s="61"/>
      <c r="F16" s="8"/>
      <c r="G16" s="128"/>
    </row>
    <row r="17" spans="1:12">
      <c r="A17" s="6"/>
      <c r="B17" s="49" t="s">
        <v>276</v>
      </c>
      <c r="C17" s="19"/>
      <c r="D17" s="52">
        <v>257.5338588399141</v>
      </c>
      <c r="E17" s="61"/>
      <c r="F17" s="8"/>
      <c r="G17" s="128"/>
      <c r="K17" s="37"/>
    </row>
    <row r="18" spans="1:12">
      <c r="A18" s="6"/>
      <c r="B18" s="49" t="s">
        <v>277</v>
      </c>
      <c r="C18" s="19"/>
      <c r="D18" s="52">
        <v>45.69477370065492</v>
      </c>
      <c r="E18" s="61"/>
      <c r="F18" s="8"/>
      <c r="G18" s="128"/>
    </row>
    <row r="19" spans="1:12">
      <c r="A19" s="6"/>
      <c r="B19" s="49" t="s">
        <v>135</v>
      </c>
      <c r="C19" s="19"/>
      <c r="D19" s="51">
        <v>0</v>
      </c>
      <c r="E19" s="61"/>
      <c r="F19" s="167"/>
      <c r="G19" s="128"/>
    </row>
    <row r="20" spans="1:12">
      <c r="A20" s="6"/>
      <c r="B20" s="49" t="s">
        <v>136</v>
      </c>
      <c r="C20" s="19"/>
      <c r="D20" s="48">
        <v>175467618463.95599</v>
      </c>
      <c r="E20" s="61"/>
      <c r="F20" s="168"/>
      <c r="G20" s="128"/>
      <c r="L20" s="181"/>
    </row>
    <row r="21" spans="1:12">
      <c r="A21" s="6"/>
      <c r="B21" s="49" t="s">
        <v>137</v>
      </c>
      <c r="C21" s="19"/>
      <c r="D21" s="48">
        <v>157738428563.45001</v>
      </c>
      <c r="E21" s="61"/>
      <c r="F21" s="8"/>
      <c r="G21" s="128"/>
    </row>
    <row r="22" spans="1:12">
      <c r="A22" s="6"/>
      <c r="B22" s="49" t="s">
        <v>138</v>
      </c>
      <c r="C22" s="19"/>
      <c r="D22" s="51">
        <v>5.4928361494377784E-2</v>
      </c>
      <c r="E22" s="61"/>
      <c r="F22" s="8"/>
      <c r="G22" s="128"/>
      <c r="K22" s="180"/>
    </row>
    <row r="23" spans="1:12">
      <c r="A23" s="6"/>
      <c r="B23" s="49" t="s">
        <v>139</v>
      </c>
      <c r="C23" s="19"/>
      <c r="D23" s="51">
        <v>1.11239613619819</v>
      </c>
      <c r="E23" s="61"/>
      <c r="F23" s="8"/>
      <c r="G23" s="128"/>
    </row>
    <row r="24" spans="1:12">
      <c r="A24" s="6"/>
      <c r="B24" s="53" t="s">
        <v>140</v>
      </c>
      <c r="C24" s="54"/>
      <c r="D24" s="55">
        <v>1.0964522068145151</v>
      </c>
      <c r="E24" s="63"/>
      <c r="F24" s="8"/>
      <c r="G24" s="128"/>
    </row>
    <row r="26" spans="1:12">
      <c r="K26" s="37"/>
    </row>
    <row r="27" spans="1:12">
      <c r="A27" s="6"/>
      <c r="B27" s="64" t="s">
        <v>12</v>
      </c>
      <c r="C27" s="65" t="s">
        <v>13</v>
      </c>
      <c r="D27" s="66" t="s">
        <v>14</v>
      </c>
      <c r="E27" s="67" t="s">
        <v>15</v>
      </c>
      <c r="F27" s="68" t="s">
        <v>16</v>
      </c>
      <c r="G27" s="128"/>
      <c r="K27" s="37"/>
    </row>
    <row r="28" spans="1:12">
      <c r="A28" s="6"/>
      <c r="B28" s="69" t="s">
        <v>292</v>
      </c>
      <c r="C28" s="70"/>
      <c r="D28" s="33"/>
      <c r="E28" s="71"/>
      <c r="F28" s="72"/>
      <c r="G28" s="128"/>
      <c r="K28" s="37"/>
    </row>
    <row r="29" spans="1:12">
      <c r="A29" s="6"/>
      <c r="B29" s="69" t="s">
        <v>278</v>
      </c>
      <c r="C29" s="73">
        <v>212</v>
      </c>
      <c r="D29" s="74">
        <v>1.5624078768940511E-3</v>
      </c>
      <c r="E29" s="48">
        <v>312374285.69999999</v>
      </c>
      <c r="F29" s="75">
        <v>1.8848239592347755E-3</v>
      </c>
      <c r="G29" s="128"/>
      <c r="K29" s="37"/>
    </row>
    <row r="30" spans="1:12">
      <c r="A30" s="6"/>
      <c r="B30" s="69" t="s">
        <v>32</v>
      </c>
      <c r="C30" s="73">
        <v>26</v>
      </c>
      <c r="D30" s="74">
        <v>1.9161606037379871E-4</v>
      </c>
      <c r="E30" s="48">
        <v>37187546.879999995</v>
      </c>
      <c r="F30" s="75">
        <v>2.2438460063228699E-4</v>
      </c>
      <c r="G30" s="128"/>
      <c r="K30" s="37"/>
    </row>
    <row r="31" spans="1:12">
      <c r="A31" s="6"/>
      <c r="B31" s="69" t="s">
        <v>33</v>
      </c>
      <c r="C31" s="73">
        <v>1</v>
      </c>
      <c r="D31" s="74">
        <v>7.3698484759153351E-6</v>
      </c>
      <c r="E31" s="48">
        <v>608520</v>
      </c>
      <c r="F31" s="75">
        <v>3.6717269256121284E-6</v>
      </c>
      <c r="G31" s="128"/>
      <c r="K31" s="37"/>
    </row>
    <row r="32" spans="1:12">
      <c r="A32" s="6"/>
      <c r="B32" s="69" t="s">
        <v>34</v>
      </c>
      <c r="C32" s="76">
        <v>0</v>
      </c>
      <c r="D32" s="77">
        <v>0</v>
      </c>
      <c r="E32" s="48">
        <v>0</v>
      </c>
      <c r="F32" s="75">
        <v>0</v>
      </c>
      <c r="G32" s="128"/>
      <c r="K32" s="37"/>
    </row>
    <row r="33" spans="1:11">
      <c r="A33" s="6"/>
      <c r="B33" s="78" t="s">
        <v>17</v>
      </c>
      <c r="C33" s="79">
        <v>239</v>
      </c>
      <c r="D33" s="80">
        <v>1.7613937857437652E-3</v>
      </c>
      <c r="E33" s="81">
        <v>350170352.57999998</v>
      </c>
      <c r="F33" s="135">
        <v>2.1128802867926748E-3</v>
      </c>
      <c r="G33" s="128"/>
      <c r="K33" s="37"/>
    </row>
    <row r="34" spans="1:11">
      <c r="A34" s="6"/>
      <c r="B34" s="8" t="s">
        <v>141</v>
      </c>
      <c r="C34" s="147"/>
      <c r="D34" s="148"/>
      <c r="E34" s="149"/>
      <c r="F34" s="150"/>
      <c r="G34" s="128"/>
      <c r="K34" s="37"/>
    </row>
    <row r="35" spans="1:11">
      <c r="A35" s="6"/>
      <c r="B35" s="19"/>
      <c r="C35" s="129"/>
      <c r="D35" s="75"/>
      <c r="E35" s="130"/>
      <c r="F35" s="106"/>
      <c r="G35" s="128"/>
      <c r="K35" s="37"/>
    </row>
    <row r="36" spans="1:11">
      <c r="A36" s="6"/>
      <c r="B36" s="131" t="s">
        <v>18</v>
      </c>
      <c r="C36" s="65" t="s">
        <v>13</v>
      </c>
      <c r="D36" s="66" t="s">
        <v>14</v>
      </c>
      <c r="E36" s="65" t="s">
        <v>15</v>
      </c>
      <c r="F36" s="132" t="s">
        <v>16</v>
      </c>
      <c r="G36" s="128"/>
      <c r="K36" s="37"/>
    </row>
    <row r="37" spans="1:11">
      <c r="A37" s="6"/>
      <c r="B37" s="69" t="s">
        <v>35</v>
      </c>
      <c r="C37" s="83">
        <v>206</v>
      </c>
      <c r="D37" s="75">
        <v>1.5181887860385591E-3</v>
      </c>
      <c r="E37" s="48">
        <v>300455653.69999999</v>
      </c>
      <c r="F37" s="84">
        <v>1.8129085545958773E-3</v>
      </c>
      <c r="G37" s="128"/>
      <c r="K37" s="37"/>
    </row>
    <row r="38" spans="1:11">
      <c r="A38" s="6"/>
      <c r="B38" s="69" t="s">
        <v>36</v>
      </c>
      <c r="C38" s="83">
        <v>26</v>
      </c>
      <c r="D38" s="75">
        <v>1.9161606037379871E-4</v>
      </c>
      <c r="E38" s="48">
        <v>37187546.879999995</v>
      </c>
      <c r="F38" s="84">
        <v>2.2438460063228699E-4</v>
      </c>
      <c r="G38" s="128"/>
    </row>
    <row r="39" spans="1:11">
      <c r="A39" s="6"/>
      <c r="B39" s="69" t="s">
        <v>37</v>
      </c>
      <c r="C39" s="83">
        <v>1</v>
      </c>
      <c r="D39" s="75">
        <v>7.3698484759153351E-6</v>
      </c>
      <c r="E39" s="48">
        <v>608520</v>
      </c>
      <c r="F39" s="84">
        <v>3.6717269256121284E-6</v>
      </c>
      <c r="G39" s="128"/>
    </row>
    <row r="40" spans="1:11">
      <c r="A40" s="6"/>
      <c r="B40" s="85" t="s">
        <v>38</v>
      </c>
      <c r="C40" s="86">
        <v>0</v>
      </c>
      <c r="D40" s="77">
        <v>0</v>
      </c>
      <c r="E40" s="87">
        <v>0</v>
      </c>
      <c r="F40" s="88">
        <v>0</v>
      </c>
      <c r="G40" s="128"/>
    </row>
    <row r="41" spans="1:11">
      <c r="A41" s="6"/>
      <c r="B41" s="69" t="s">
        <v>39</v>
      </c>
      <c r="C41" s="83">
        <v>6</v>
      </c>
      <c r="D41" s="75">
        <v>4.4219090855492012E-5</v>
      </c>
      <c r="E41" s="48">
        <v>11918632</v>
      </c>
      <c r="F41" s="84">
        <v>7.1915404638898199E-5</v>
      </c>
      <c r="G41" s="128"/>
    </row>
    <row r="42" spans="1:11">
      <c r="A42" s="6"/>
      <c r="B42" s="69" t="s">
        <v>40</v>
      </c>
      <c r="C42" s="83">
        <v>0</v>
      </c>
      <c r="D42" s="75">
        <v>0</v>
      </c>
      <c r="E42" s="48">
        <v>0</v>
      </c>
      <c r="F42" s="84">
        <v>0</v>
      </c>
      <c r="G42" s="128"/>
    </row>
    <row r="43" spans="1:11">
      <c r="A43" s="6"/>
      <c r="B43" s="69" t="s">
        <v>41</v>
      </c>
      <c r="C43" s="83">
        <v>0</v>
      </c>
      <c r="D43" s="75">
        <v>0</v>
      </c>
      <c r="E43" s="48">
        <v>0</v>
      </c>
      <c r="F43" s="84">
        <v>0</v>
      </c>
      <c r="G43" s="128"/>
    </row>
    <row r="44" spans="1:11">
      <c r="A44" s="6"/>
      <c r="B44" s="85" t="s">
        <v>42</v>
      </c>
      <c r="C44" s="86">
        <v>0</v>
      </c>
      <c r="D44" s="77">
        <v>0</v>
      </c>
      <c r="E44" s="87">
        <v>0</v>
      </c>
      <c r="F44" s="77">
        <v>0</v>
      </c>
    </row>
    <row r="45" spans="1:11">
      <c r="A45" s="6"/>
      <c r="B45" s="78" t="s">
        <v>17</v>
      </c>
      <c r="C45" s="79">
        <v>239</v>
      </c>
      <c r="D45" s="80">
        <v>1.7613937857437652E-3</v>
      </c>
      <c r="E45" s="81">
        <v>350170352.57999998</v>
      </c>
      <c r="F45" s="135">
        <v>2.1128802867926748E-3</v>
      </c>
      <c r="G45" s="128"/>
    </row>
    <row r="46" spans="1:11">
      <c r="A46" s="6"/>
      <c r="B46" s="8" t="s">
        <v>141</v>
      </c>
      <c r="C46" s="8"/>
      <c r="D46" s="61"/>
      <c r="E46" s="61"/>
      <c r="F46" s="8"/>
      <c r="G46" s="128"/>
    </row>
    <row r="48" spans="1:11">
      <c r="A48" s="6"/>
      <c r="B48" s="64" t="s">
        <v>19</v>
      </c>
      <c r="C48" s="65" t="s">
        <v>13</v>
      </c>
      <c r="D48" s="66" t="s">
        <v>14</v>
      </c>
      <c r="E48" s="65" t="s">
        <v>15</v>
      </c>
      <c r="F48" s="68" t="s">
        <v>16</v>
      </c>
    </row>
    <row r="49" spans="1:6">
      <c r="A49" s="6"/>
      <c r="B49" s="46" t="s">
        <v>149</v>
      </c>
      <c r="C49" s="83">
        <v>41094</v>
      </c>
      <c r="D49" s="75">
        <v>0.30285655326926481</v>
      </c>
      <c r="E49" s="48">
        <v>24411841626.869949</v>
      </c>
      <c r="F49" s="75">
        <v>0.14729773253986284</v>
      </c>
    </row>
    <row r="50" spans="1:6">
      <c r="A50" s="6"/>
      <c r="B50" s="49" t="s">
        <v>150</v>
      </c>
      <c r="C50" s="83">
        <v>9337</v>
      </c>
      <c r="D50" s="75">
        <v>6.881227521962148E-2</v>
      </c>
      <c r="E50" s="48">
        <v>9552189904.2299976</v>
      </c>
      <c r="F50" s="75">
        <v>5.7636614852300011E-2</v>
      </c>
    </row>
    <row r="51" spans="1:6">
      <c r="A51" s="6"/>
      <c r="B51" s="49" t="s">
        <v>151</v>
      </c>
      <c r="C51" s="83">
        <v>8948</v>
      </c>
      <c r="D51" s="75">
        <v>6.5945404162490423E-2</v>
      </c>
      <c r="E51" s="48">
        <v>10101004596.460028</v>
      </c>
      <c r="F51" s="75">
        <v>6.0948088070324945E-2</v>
      </c>
    </row>
    <row r="52" spans="1:6">
      <c r="A52" s="6"/>
      <c r="B52" s="49" t="s">
        <v>152</v>
      </c>
      <c r="C52" s="83">
        <v>9120</v>
      </c>
      <c r="D52" s="75">
        <v>6.7213018100347854E-2</v>
      </c>
      <c r="E52" s="48">
        <v>11194901832.449982</v>
      </c>
      <c r="F52" s="75">
        <v>6.7548515230051814E-2</v>
      </c>
    </row>
    <row r="53" spans="1:6">
      <c r="A53" s="6"/>
      <c r="B53" s="49" t="s">
        <v>153</v>
      </c>
      <c r="C53" s="83">
        <v>10318</v>
      </c>
      <c r="D53" s="75">
        <v>7.6042096574494428E-2</v>
      </c>
      <c r="E53" s="48">
        <v>13952387743.699987</v>
      </c>
      <c r="F53" s="75">
        <v>8.4186810220081287E-2</v>
      </c>
    </row>
    <row r="54" spans="1:6">
      <c r="A54" s="6"/>
      <c r="B54" s="49" t="s">
        <v>154</v>
      </c>
      <c r="C54" s="83">
        <v>11434</v>
      </c>
      <c r="D54" s="75">
        <v>8.4266847473615944E-2</v>
      </c>
      <c r="E54" s="48">
        <v>16967329755.990015</v>
      </c>
      <c r="F54" s="75">
        <v>0.10237856031158939</v>
      </c>
    </row>
    <row r="55" spans="1:6">
      <c r="A55" s="6"/>
      <c r="B55" s="49" t="s">
        <v>155</v>
      </c>
      <c r="C55" s="83">
        <v>14121</v>
      </c>
      <c r="D55" s="75">
        <v>0.10406963032840044</v>
      </c>
      <c r="E55" s="48">
        <v>23002225293.500099</v>
      </c>
      <c r="F55" s="75">
        <v>0.13879229928209527</v>
      </c>
    </row>
    <row r="56" spans="1:6">
      <c r="A56" s="6"/>
      <c r="B56" s="49" t="s">
        <v>156</v>
      </c>
      <c r="C56" s="83">
        <v>12881</v>
      </c>
      <c r="D56" s="75">
        <v>9.4931018218265439E-2</v>
      </c>
      <c r="E56" s="48">
        <v>22153450944.279987</v>
      </c>
      <c r="F56" s="75">
        <v>0.13367091028617009</v>
      </c>
    </row>
    <row r="57" spans="1:6">
      <c r="A57" s="6"/>
      <c r="B57" s="49" t="s">
        <v>157</v>
      </c>
      <c r="C57" s="83">
        <v>13177</v>
      </c>
      <c r="D57" s="75">
        <v>9.7112493367136371E-2</v>
      </c>
      <c r="E57" s="48">
        <v>24880905816.760006</v>
      </c>
      <c r="F57" s="75">
        <v>0.15012800207226892</v>
      </c>
    </row>
    <row r="58" spans="1:6">
      <c r="A58" s="6"/>
      <c r="B58" s="49" t="s">
        <v>158</v>
      </c>
      <c r="C58" s="83">
        <v>3315</v>
      </c>
      <c r="D58" s="75">
        <v>2.4431047697659337E-2</v>
      </c>
      <c r="E58" s="48">
        <v>5874023407.1499996</v>
      </c>
      <c r="F58" s="75">
        <v>3.5443058413377596E-2</v>
      </c>
    </row>
    <row r="59" spans="1:6">
      <c r="A59" s="6"/>
      <c r="B59" s="49" t="s">
        <v>159</v>
      </c>
      <c r="C59" s="83">
        <v>1208</v>
      </c>
      <c r="D59" s="75">
        <v>8.9027769589057251E-3</v>
      </c>
      <c r="E59" s="48">
        <v>2192173892.539999</v>
      </c>
      <c r="F59" s="75">
        <v>1.3227279147543316E-2</v>
      </c>
    </row>
    <row r="60" spans="1:6">
      <c r="A60" s="6"/>
      <c r="B60" s="49" t="s">
        <v>160</v>
      </c>
      <c r="C60" s="83">
        <v>442</v>
      </c>
      <c r="D60" s="75">
        <v>3.2574730263545781E-3</v>
      </c>
      <c r="E60" s="48">
        <v>881091618.79999983</v>
      </c>
      <c r="F60" s="75">
        <v>5.3163870056516386E-3</v>
      </c>
    </row>
    <row r="61" spans="1:6">
      <c r="A61" s="6"/>
      <c r="B61" s="49" t="s">
        <v>161</v>
      </c>
      <c r="C61" s="83">
        <v>182</v>
      </c>
      <c r="D61" s="75">
        <v>1.3413124226165909E-3</v>
      </c>
      <c r="E61" s="48">
        <v>370957813.00000006</v>
      </c>
      <c r="F61" s="75">
        <v>2.2383089960203253E-3</v>
      </c>
    </row>
    <row r="62" spans="1:6">
      <c r="A62" s="6"/>
      <c r="B62" s="49" t="s">
        <v>142</v>
      </c>
      <c r="C62" s="76">
        <v>111</v>
      </c>
      <c r="D62" s="77">
        <v>8.1805318082660218E-4</v>
      </c>
      <c r="E62" s="87">
        <v>196794884.88000005</v>
      </c>
      <c r="F62" s="88">
        <v>1.1874335726625828E-3</v>
      </c>
    </row>
    <row r="63" spans="1:6">
      <c r="A63" s="6"/>
      <c r="B63" s="89" t="s">
        <v>17</v>
      </c>
      <c r="C63" s="90">
        <v>135688</v>
      </c>
      <c r="D63" s="91">
        <v>1</v>
      </c>
      <c r="E63" s="92">
        <v>165731279130.61005</v>
      </c>
      <c r="F63" s="93">
        <v>0.99999999999999989</v>
      </c>
    </row>
    <row r="64" spans="1:6">
      <c r="A64" s="6"/>
      <c r="B64" s="8"/>
      <c r="C64" s="8"/>
      <c r="D64" s="61"/>
      <c r="E64" s="61"/>
      <c r="F64" s="8"/>
    </row>
    <row r="65" spans="1:6">
      <c r="A65" s="6"/>
      <c r="B65" s="8"/>
      <c r="C65" s="7"/>
      <c r="D65" s="8"/>
      <c r="E65" s="94"/>
      <c r="F65" s="61"/>
    </row>
    <row r="66" spans="1:6">
      <c r="A66" s="6"/>
      <c r="B66" s="64" t="s">
        <v>20</v>
      </c>
      <c r="C66" s="65" t="s">
        <v>13</v>
      </c>
      <c r="D66" s="66" t="s">
        <v>14</v>
      </c>
      <c r="E66" s="65" t="s">
        <v>15</v>
      </c>
      <c r="F66" s="66" t="s">
        <v>16</v>
      </c>
    </row>
    <row r="67" spans="1:6">
      <c r="A67" s="6"/>
      <c r="B67" s="46" t="s">
        <v>149</v>
      </c>
      <c r="C67" s="83">
        <v>23949</v>
      </c>
      <c r="D67" s="75">
        <v>0.17650050114969637</v>
      </c>
      <c r="E67" s="48">
        <v>11537852617.309994</v>
      </c>
      <c r="F67" s="75">
        <v>6.9617833627031972E-2</v>
      </c>
    </row>
    <row r="68" spans="1:6">
      <c r="A68" s="6"/>
      <c r="B68" s="49" t="s">
        <v>150</v>
      </c>
      <c r="C68" s="83">
        <v>6991</v>
      </c>
      <c r="D68" s="75">
        <v>5.1522610695124108E-2</v>
      </c>
      <c r="E68" s="48">
        <v>5304880605.1000004</v>
      </c>
      <c r="F68" s="75">
        <v>3.2008928145177223E-2</v>
      </c>
    </row>
    <row r="69" spans="1:6">
      <c r="A69" s="6"/>
      <c r="B69" s="49" t="s">
        <v>151</v>
      </c>
      <c r="C69" s="83">
        <v>7741</v>
      </c>
      <c r="D69" s="75">
        <v>5.7049997052060611E-2</v>
      </c>
      <c r="E69" s="48">
        <v>6843746262.569993</v>
      </c>
      <c r="F69" s="75">
        <v>4.1294234247577118E-2</v>
      </c>
    </row>
    <row r="70" spans="1:6">
      <c r="A70" s="6"/>
      <c r="B70" s="49" t="s">
        <v>152</v>
      </c>
      <c r="C70" s="83">
        <v>7424</v>
      </c>
      <c r="D70" s="75">
        <v>5.4713755085195451E-2</v>
      </c>
      <c r="E70" s="48">
        <v>7710520806.0400038</v>
      </c>
      <c r="F70" s="75">
        <v>4.6524233967707933E-2</v>
      </c>
    </row>
    <row r="71" spans="1:6">
      <c r="A71" s="6"/>
      <c r="B71" s="49" t="s">
        <v>153</v>
      </c>
      <c r="C71" s="83">
        <v>8890</v>
      </c>
      <c r="D71" s="75">
        <v>6.5517952950887332E-2</v>
      </c>
      <c r="E71" s="48">
        <v>9955831242.7300053</v>
      </c>
      <c r="F71" s="75">
        <v>6.0072131796460655E-2</v>
      </c>
    </row>
    <row r="72" spans="1:6">
      <c r="A72" s="6"/>
      <c r="B72" s="49" t="s">
        <v>154</v>
      </c>
      <c r="C72" s="83">
        <v>9246</v>
      </c>
      <c r="D72" s="75">
        <v>6.8141619008313184E-2</v>
      </c>
      <c r="E72" s="48">
        <v>11568851067.660009</v>
      </c>
      <c r="F72" s="75">
        <v>6.9804874060875405E-2</v>
      </c>
    </row>
    <row r="73" spans="1:6">
      <c r="A73" s="6"/>
      <c r="B73" s="49" t="s">
        <v>155</v>
      </c>
      <c r="C73" s="83">
        <v>15335</v>
      </c>
      <c r="D73" s="75">
        <v>0.11301662637816166</v>
      </c>
      <c r="E73" s="48">
        <v>21774629408.89003</v>
      </c>
      <c r="F73" s="75">
        <v>0.13138515265865916</v>
      </c>
    </row>
    <row r="74" spans="1:6">
      <c r="A74" s="6"/>
      <c r="B74" s="49" t="s">
        <v>156</v>
      </c>
      <c r="C74" s="83">
        <v>10220</v>
      </c>
      <c r="D74" s="75">
        <v>7.5319851423854722E-2</v>
      </c>
      <c r="E74" s="48">
        <v>15168347684.04003</v>
      </c>
      <c r="F74" s="75">
        <v>9.1523747138197886E-2</v>
      </c>
    </row>
    <row r="75" spans="1:6">
      <c r="A75" s="6"/>
      <c r="B75" s="49" t="s">
        <v>157</v>
      </c>
      <c r="C75" s="83">
        <v>30198</v>
      </c>
      <c r="D75" s="75">
        <v>0.22255468427569128</v>
      </c>
      <c r="E75" s="48">
        <v>51561557064.199829</v>
      </c>
      <c r="F75" s="75">
        <v>0.31111542332069425</v>
      </c>
    </row>
    <row r="76" spans="1:6">
      <c r="A76" s="6"/>
      <c r="B76" s="49" t="s">
        <v>158</v>
      </c>
      <c r="C76" s="83">
        <v>15694</v>
      </c>
      <c r="D76" s="75">
        <v>0.11566240198101527</v>
      </c>
      <c r="E76" s="48">
        <v>24305062372.06995</v>
      </c>
      <c r="F76" s="75">
        <v>0.14665344103761827</v>
      </c>
    </row>
    <row r="77" spans="1:6">
      <c r="A77" s="6"/>
      <c r="B77" s="49" t="s">
        <v>159</v>
      </c>
      <c r="C77" s="83">
        <v>0</v>
      </c>
      <c r="D77" s="75">
        <v>0</v>
      </c>
      <c r="E77" s="48">
        <v>0</v>
      </c>
      <c r="F77" s="75">
        <v>0</v>
      </c>
    </row>
    <row r="78" spans="1:6">
      <c r="A78" s="6"/>
      <c r="B78" s="49" t="s">
        <v>160</v>
      </c>
      <c r="C78" s="83">
        <v>0</v>
      </c>
      <c r="D78" s="75">
        <v>0</v>
      </c>
      <c r="E78" s="48">
        <v>0</v>
      </c>
      <c r="F78" s="75">
        <v>0</v>
      </c>
    </row>
    <row r="79" spans="1:6">
      <c r="A79" s="6"/>
      <c r="B79" s="49" t="s">
        <v>161</v>
      </c>
      <c r="C79" s="83">
        <v>0</v>
      </c>
      <c r="D79" s="75">
        <v>0</v>
      </c>
      <c r="E79" s="48">
        <v>0</v>
      </c>
      <c r="F79" s="75">
        <v>0</v>
      </c>
    </row>
    <row r="80" spans="1:6">
      <c r="A80" s="6"/>
      <c r="B80" s="49" t="s">
        <v>142</v>
      </c>
      <c r="C80" s="76">
        <v>0</v>
      </c>
      <c r="D80" s="77">
        <v>0</v>
      </c>
      <c r="E80" s="87">
        <v>0</v>
      </c>
      <c r="F80" s="77">
        <v>0</v>
      </c>
    </row>
    <row r="81" spans="1:6">
      <c r="A81" s="6"/>
      <c r="B81" s="89" t="s">
        <v>17</v>
      </c>
      <c r="C81" s="79">
        <v>135688</v>
      </c>
      <c r="D81" s="91">
        <v>0.99999999999999989</v>
      </c>
      <c r="E81" s="92">
        <v>165731279130.60986</v>
      </c>
      <c r="F81" s="93">
        <v>0.99999999999999989</v>
      </c>
    </row>
    <row r="82" spans="1:6">
      <c r="A82" s="6"/>
    </row>
    <row r="83" spans="1:6">
      <c r="A83" s="6"/>
    </row>
    <row r="84" spans="1:6">
      <c r="A84" s="6"/>
      <c r="B84" s="64" t="s">
        <v>21</v>
      </c>
      <c r="C84" s="65" t="s">
        <v>13</v>
      </c>
      <c r="D84" s="66" t="s">
        <v>14</v>
      </c>
      <c r="E84" s="65" t="s">
        <v>15</v>
      </c>
      <c r="F84" s="68" t="s">
        <v>16</v>
      </c>
    </row>
    <row r="85" spans="1:6">
      <c r="A85" s="6"/>
      <c r="B85" s="95" t="s">
        <v>162</v>
      </c>
      <c r="C85" s="96">
        <v>9972</v>
      </c>
      <c r="D85" s="74">
        <v>7.3492129001827722E-2</v>
      </c>
      <c r="E85" s="48">
        <v>16890459943.999971</v>
      </c>
      <c r="F85" s="72">
        <v>0.10191473831978871</v>
      </c>
    </row>
    <row r="86" spans="1:6">
      <c r="A86" s="6"/>
      <c r="B86" s="69" t="s">
        <v>163</v>
      </c>
      <c r="C86" s="73">
        <v>424</v>
      </c>
      <c r="D86" s="74">
        <v>3.1248157537881022E-3</v>
      </c>
      <c r="E86" s="48">
        <v>544945026.28999984</v>
      </c>
      <c r="F86" s="75">
        <v>3.2881241799898146E-3</v>
      </c>
    </row>
    <row r="87" spans="1:6">
      <c r="A87" s="6"/>
      <c r="B87" s="69" t="s">
        <v>164</v>
      </c>
      <c r="C87" s="73">
        <v>7799</v>
      </c>
      <c r="D87" s="74">
        <v>5.7477448263663702E-2</v>
      </c>
      <c r="E87" s="48">
        <v>8890702963.3999958</v>
      </c>
      <c r="F87" s="75">
        <v>5.3645292608846568E-2</v>
      </c>
    </row>
    <row r="88" spans="1:6">
      <c r="A88" s="6"/>
      <c r="B88" s="69" t="s">
        <v>165</v>
      </c>
      <c r="C88" s="73">
        <v>3664</v>
      </c>
      <c r="D88" s="74">
        <v>2.7003124815753787E-2</v>
      </c>
      <c r="E88" s="48">
        <v>3763737796.8099971</v>
      </c>
      <c r="F88" s="75">
        <v>2.2709882024405673E-2</v>
      </c>
    </row>
    <row r="89" spans="1:6">
      <c r="A89" s="6"/>
      <c r="B89" s="69" t="s">
        <v>166</v>
      </c>
      <c r="C89" s="73">
        <v>14753</v>
      </c>
      <c r="D89" s="74">
        <v>0.10872737456517893</v>
      </c>
      <c r="E89" s="48">
        <v>11992439139.719999</v>
      </c>
      <c r="F89" s="75">
        <v>7.2360746882723134E-2</v>
      </c>
    </row>
    <row r="90" spans="1:6">
      <c r="A90" s="6"/>
      <c r="B90" s="69" t="s">
        <v>167</v>
      </c>
      <c r="C90" s="73">
        <v>2613</v>
      </c>
      <c r="D90" s="74">
        <v>1.9257414067566772E-2</v>
      </c>
      <c r="E90" s="48">
        <v>3817505121.7400007</v>
      </c>
      <c r="F90" s="75">
        <v>2.3034306751059899E-2</v>
      </c>
    </row>
    <row r="91" spans="1:6">
      <c r="A91" s="6"/>
      <c r="B91" s="69" t="s">
        <v>168</v>
      </c>
      <c r="C91" s="73">
        <v>7934</v>
      </c>
      <c r="D91" s="74">
        <v>5.8472377807912271E-2</v>
      </c>
      <c r="E91" s="48">
        <v>8768154189.8699951</v>
      </c>
      <c r="F91" s="75">
        <v>5.2905849975127303E-2</v>
      </c>
    </row>
    <row r="92" spans="1:6">
      <c r="A92" s="6"/>
      <c r="B92" s="69" t="s">
        <v>169</v>
      </c>
      <c r="C92" s="73">
        <v>7928</v>
      </c>
      <c r="D92" s="74">
        <v>5.8428158717056776E-2</v>
      </c>
      <c r="E92" s="48">
        <v>7163942811.9699936</v>
      </c>
      <c r="F92" s="75">
        <v>4.3226256682205512E-2</v>
      </c>
    </row>
    <row r="93" spans="1:6">
      <c r="A93" s="6"/>
      <c r="B93" s="69" t="s">
        <v>170</v>
      </c>
      <c r="C93" s="73">
        <v>8602</v>
      </c>
      <c r="D93" s="74">
        <v>6.3395436589823717E-2</v>
      </c>
      <c r="E93" s="48">
        <v>9048368981.3600063</v>
      </c>
      <c r="F93" s="75">
        <v>5.4596627919761269E-2</v>
      </c>
    </row>
    <row r="94" spans="1:6">
      <c r="A94" s="6"/>
      <c r="B94" s="69" t="s">
        <v>171</v>
      </c>
      <c r="C94" s="73">
        <v>3997</v>
      </c>
      <c r="D94" s="74">
        <v>2.9457284358233596E-2</v>
      </c>
      <c r="E94" s="48">
        <v>3979493274.6999974</v>
      </c>
      <c r="F94" s="75">
        <v>2.4011721236784932E-2</v>
      </c>
    </row>
    <row r="95" spans="1:6">
      <c r="A95" s="6"/>
      <c r="B95" s="69" t="s">
        <v>172</v>
      </c>
      <c r="C95" s="73">
        <v>11638</v>
      </c>
      <c r="D95" s="74">
        <v>8.5770296562702672E-2</v>
      </c>
      <c r="E95" s="48">
        <v>17741016895.549992</v>
      </c>
      <c r="F95" s="75">
        <v>0.10704688329575135</v>
      </c>
    </row>
    <row r="96" spans="1:6">
      <c r="A96" s="6"/>
      <c r="B96" s="69" t="s">
        <v>173</v>
      </c>
      <c r="C96" s="73">
        <v>17804</v>
      </c>
      <c r="D96" s="74">
        <v>0.13121278226519661</v>
      </c>
      <c r="E96" s="48">
        <v>26082216562.659981</v>
      </c>
      <c r="F96" s="75">
        <v>0.15737654774332033</v>
      </c>
    </row>
    <row r="97" spans="1:6">
      <c r="A97" s="6"/>
      <c r="B97" s="69" t="s">
        <v>174</v>
      </c>
      <c r="C97" s="73">
        <v>203</v>
      </c>
      <c r="D97" s="74">
        <v>1.4960792406108129E-3</v>
      </c>
      <c r="E97" s="48">
        <v>244940958.15999994</v>
      </c>
      <c r="F97" s="75">
        <v>1.4779404313108948E-3</v>
      </c>
    </row>
    <row r="98" spans="1:6">
      <c r="A98" s="6"/>
      <c r="B98" s="69" t="s">
        <v>175</v>
      </c>
      <c r="C98" s="73">
        <v>34</v>
      </c>
      <c r="D98" s="74">
        <v>2.5057484818112141E-4</v>
      </c>
      <c r="E98" s="48">
        <v>46168637.890000001</v>
      </c>
      <c r="F98" s="75">
        <v>2.7857528242218723E-4</v>
      </c>
    </row>
    <row r="99" spans="1:6">
      <c r="A99" s="6"/>
      <c r="B99" s="69" t="s">
        <v>176</v>
      </c>
      <c r="C99" s="73">
        <v>12643</v>
      </c>
      <c r="D99" s="74">
        <v>9.3176994280997585E-2</v>
      </c>
      <c r="E99" s="48">
        <v>17194511339.19001</v>
      </c>
      <c r="F99" s="75">
        <v>0.10374934308954024</v>
      </c>
    </row>
    <row r="100" spans="1:6">
      <c r="A100" s="6"/>
      <c r="B100" s="69" t="s">
        <v>177</v>
      </c>
      <c r="C100" s="73">
        <v>5782</v>
      </c>
      <c r="D100" s="74">
        <v>4.2612463887742466E-2</v>
      </c>
      <c r="E100" s="48">
        <v>5600085322.680007</v>
      </c>
      <c r="F100" s="75">
        <v>3.3790153265314975E-2</v>
      </c>
    </row>
    <row r="101" spans="1:6">
      <c r="A101" s="6"/>
      <c r="B101" s="69" t="s">
        <v>178</v>
      </c>
      <c r="C101" s="73">
        <v>7991</v>
      </c>
      <c r="D101" s="74">
        <v>5.8892459171039441E-2</v>
      </c>
      <c r="E101" s="48">
        <v>9614360717.3500042</v>
      </c>
      <c r="F101" s="75">
        <v>5.8011745083878193E-2</v>
      </c>
    </row>
    <row r="102" spans="1:6">
      <c r="A102" s="6"/>
      <c r="B102" s="69" t="s">
        <v>179</v>
      </c>
      <c r="C102" s="73">
        <v>1720</v>
      </c>
      <c r="D102" s="74">
        <v>1.2676139378574376E-2</v>
      </c>
      <c r="E102" s="48">
        <v>2086072853.180001</v>
      </c>
      <c r="F102" s="75">
        <v>1.2587079905031105E-2</v>
      </c>
    </row>
    <row r="103" spans="1:6">
      <c r="A103" s="6"/>
      <c r="B103" s="49" t="s">
        <v>180</v>
      </c>
      <c r="C103" s="73">
        <v>5567</v>
      </c>
      <c r="D103" s="74">
        <v>4.102794646542067E-2</v>
      </c>
      <c r="E103" s="48">
        <v>6532637368.3700018</v>
      </c>
      <c r="F103" s="75">
        <v>3.9417045488569148E-2</v>
      </c>
    </row>
    <row r="104" spans="1:6">
      <c r="A104" s="6"/>
      <c r="B104" s="53" t="s">
        <v>181</v>
      </c>
      <c r="C104" s="86">
        <v>4620</v>
      </c>
      <c r="D104" s="77">
        <v>3.4048699958728848E-2</v>
      </c>
      <c r="E104" s="87">
        <v>5729519225.720006</v>
      </c>
      <c r="F104" s="88">
        <v>3.4571139834168978E-2</v>
      </c>
    </row>
    <row r="105" spans="1:6">
      <c r="A105" s="6"/>
      <c r="B105" s="97" t="s">
        <v>17</v>
      </c>
      <c r="C105" s="79">
        <v>135688</v>
      </c>
      <c r="D105" s="91">
        <v>1</v>
      </c>
      <c r="E105" s="92">
        <v>165731279130.60992</v>
      </c>
      <c r="F105" s="93">
        <v>1.0000000000000002</v>
      </c>
    </row>
    <row r="106" spans="1:6">
      <c r="A106" s="6"/>
      <c r="B106" s="98"/>
      <c r="C106" s="8"/>
      <c r="D106" s="99"/>
      <c r="E106" s="100"/>
      <c r="F106" s="8"/>
    </row>
    <row r="107" spans="1:6">
      <c r="A107" s="6"/>
      <c r="B107" s="101"/>
      <c r="C107" s="7"/>
      <c r="D107" s="102"/>
      <c r="E107" s="103"/>
      <c r="F107" s="8"/>
    </row>
    <row r="108" spans="1:6">
      <c r="A108" s="6"/>
      <c r="B108" s="105" t="s">
        <v>22</v>
      </c>
      <c r="C108" s="65" t="s">
        <v>13</v>
      </c>
      <c r="D108" s="66" t="s">
        <v>14</v>
      </c>
      <c r="E108" s="65" t="s">
        <v>15</v>
      </c>
      <c r="F108" s="82" t="s">
        <v>16</v>
      </c>
    </row>
    <row r="109" spans="1:6">
      <c r="A109" s="6"/>
      <c r="B109" s="46" t="s">
        <v>23</v>
      </c>
      <c r="C109" s="73">
        <v>89511</v>
      </c>
      <c r="D109" s="72">
        <v>0.65968250692765762</v>
      </c>
      <c r="E109" s="48">
        <v>111753321266.83987</v>
      </c>
      <c r="F109" s="104">
        <v>0.67430434286800534</v>
      </c>
    </row>
    <row r="110" spans="1:6">
      <c r="A110" s="6"/>
      <c r="B110" s="49" t="s">
        <v>143</v>
      </c>
      <c r="C110" s="73">
        <v>46177</v>
      </c>
      <c r="D110" s="75">
        <v>0.34031749307234244</v>
      </c>
      <c r="E110" s="48">
        <v>53977957863.77002</v>
      </c>
      <c r="F110" s="84">
        <v>0.32569565713199466</v>
      </c>
    </row>
    <row r="111" spans="1:6">
      <c r="A111" s="6"/>
      <c r="B111" s="49" t="s">
        <v>279</v>
      </c>
      <c r="C111" s="107"/>
      <c r="D111" s="77"/>
      <c r="E111" s="87"/>
      <c r="F111" s="88"/>
    </row>
    <row r="112" spans="1:6">
      <c r="A112" s="6"/>
      <c r="B112" s="89" t="s">
        <v>17</v>
      </c>
      <c r="C112" s="79">
        <v>135688</v>
      </c>
      <c r="D112" s="91">
        <v>1</v>
      </c>
      <c r="E112" s="92">
        <v>165731279130.60989</v>
      </c>
      <c r="F112" s="93">
        <v>1</v>
      </c>
    </row>
    <row r="113" spans="1:6">
      <c r="A113" s="6"/>
      <c r="B113" s="126"/>
      <c r="C113" s="126"/>
      <c r="D113" s="126"/>
      <c r="E113" s="127"/>
      <c r="F113" s="8"/>
    </row>
    <row r="114" spans="1:6">
      <c r="B114" s="8"/>
      <c r="C114" s="8"/>
      <c r="D114" s="8"/>
      <c r="E114" s="61"/>
      <c r="F114" s="8"/>
    </row>
    <row r="115" spans="1:6">
      <c r="A115" s="6"/>
      <c r="B115" s="64" t="s">
        <v>24</v>
      </c>
      <c r="C115" s="65" t="s">
        <v>13</v>
      </c>
      <c r="D115" s="108" t="s">
        <v>14</v>
      </c>
      <c r="E115" s="109" t="s">
        <v>15</v>
      </c>
      <c r="F115" s="68" t="s">
        <v>16</v>
      </c>
    </row>
    <row r="116" spans="1:6">
      <c r="A116" s="6"/>
      <c r="B116" s="49" t="s">
        <v>215</v>
      </c>
      <c r="C116" s="110">
        <v>18496</v>
      </c>
      <c r="D116" s="33">
        <v>0.13631271741053003</v>
      </c>
      <c r="E116" s="48">
        <v>29185496926.860062</v>
      </c>
      <c r="F116" s="104">
        <v>0.17610131943686652</v>
      </c>
    </row>
    <row r="117" spans="1:6">
      <c r="A117" s="6"/>
      <c r="B117" s="49" t="s">
        <v>216</v>
      </c>
      <c r="C117" s="73">
        <v>11093</v>
      </c>
      <c r="D117" s="74">
        <v>8.1753729143328818E-2</v>
      </c>
      <c r="E117" s="48">
        <v>15941781448.369999</v>
      </c>
      <c r="F117" s="84">
        <v>9.6190541290678999E-2</v>
      </c>
    </row>
    <row r="118" spans="1:6">
      <c r="A118" s="6"/>
      <c r="B118" s="49" t="s">
        <v>217</v>
      </c>
      <c r="C118" s="73">
        <v>11138</v>
      </c>
      <c r="D118" s="74">
        <v>8.2085372324744998E-2</v>
      </c>
      <c r="E118" s="48">
        <v>15933586594.70998</v>
      </c>
      <c r="F118" s="84">
        <v>9.6141094658136209E-2</v>
      </c>
    </row>
    <row r="119" spans="1:6">
      <c r="A119" s="6"/>
      <c r="B119" s="49" t="s">
        <v>218</v>
      </c>
      <c r="C119" s="73">
        <v>13066</v>
      </c>
      <c r="D119" s="74">
        <v>9.6294440186309768E-2</v>
      </c>
      <c r="E119" s="48">
        <v>18245184196.040024</v>
      </c>
      <c r="F119" s="84">
        <v>0.11008896022374444</v>
      </c>
    </row>
    <row r="120" spans="1:6">
      <c r="A120" s="6"/>
      <c r="B120" s="49" t="s">
        <v>219</v>
      </c>
      <c r="C120" s="73">
        <v>11642</v>
      </c>
      <c r="D120" s="74">
        <v>8.5799775956606331E-2</v>
      </c>
      <c r="E120" s="48">
        <v>15490375655.190001</v>
      </c>
      <c r="F120" s="84">
        <v>9.3466820122605154E-2</v>
      </c>
    </row>
    <row r="121" spans="1:6">
      <c r="A121" s="6"/>
      <c r="B121" s="49" t="s">
        <v>220</v>
      </c>
      <c r="C121" s="73">
        <v>11217</v>
      </c>
      <c r="D121" s="74">
        <v>8.2667590354342319E-2</v>
      </c>
      <c r="E121" s="48">
        <v>13915286763.540028</v>
      </c>
      <c r="F121" s="84">
        <v>8.3962947951265243E-2</v>
      </c>
    </row>
    <row r="122" spans="1:6">
      <c r="A122" s="6"/>
      <c r="B122" s="49" t="s">
        <v>221</v>
      </c>
      <c r="C122" s="73">
        <v>8749</v>
      </c>
      <c r="D122" s="74">
        <v>6.4478804315783261E-2</v>
      </c>
      <c r="E122" s="48">
        <v>10408959271.190014</v>
      </c>
      <c r="F122" s="84">
        <v>6.2806244698002264E-2</v>
      </c>
    </row>
    <row r="123" spans="1:6">
      <c r="A123" s="6"/>
      <c r="B123" s="49" t="s">
        <v>222</v>
      </c>
      <c r="C123" s="73">
        <v>7847</v>
      </c>
      <c r="D123" s="74">
        <v>5.7831200990507634E-2</v>
      </c>
      <c r="E123" s="48">
        <v>9047300491.3400059</v>
      </c>
      <c r="F123" s="84">
        <v>5.4590180796287566E-2</v>
      </c>
    </row>
    <row r="124" spans="1:6">
      <c r="A124" s="6"/>
      <c r="B124" s="49" t="s">
        <v>223</v>
      </c>
      <c r="C124" s="111">
        <v>42440</v>
      </c>
      <c r="D124" s="107">
        <v>0.3127763693178468</v>
      </c>
      <c r="E124" s="87">
        <v>37563307783.369987</v>
      </c>
      <c r="F124" s="88">
        <v>0.22665189082241355</v>
      </c>
    </row>
    <row r="125" spans="1:6">
      <c r="A125" s="6"/>
      <c r="B125" s="89" t="s">
        <v>17</v>
      </c>
      <c r="C125" s="79">
        <v>135688</v>
      </c>
      <c r="D125" s="91">
        <v>1</v>
      </c>
      <c r="E125" s="92">
        <v>165731279130.61011</v>
      </c>
      <c r="F125" s="93">
        <v>0.99999999999999978</v>
      </c>
    </row>
    <row r="126" spans="1:6">
      <c r="A126" s="6"/>
      <c r="B126" s="126"/>
      <c r="C126" s="126"/>
      <c r="D126" s="126"/>
      <c r="E126" s="127"/>
      <c r="F126" s="8"/>
    </row>
    <row r="127" spans="1:6">
      <c r="A127" s="6"/>
      <c r="B127" s="126"/>
      <c r="C127" s="126"/>
      <c r="D127" s="126"/>
      <c r="E127" s="127"/>
      <c r="F127" s="8"/>
    </row>
    <row r="128" spans="1:6">
      <c r="A128" s="6"/>
      <c r="B128" s="64" t="s">
        <v>144</v>
      </c>
      <c r="C128" s="65" t="s">
        <v>13</v>
      </c>
      <c r="D128" s="108" t="s">
        <v>14</v>
      </c>
      <c r="E128" s="109" t="s">
        <v>15</v>
      </c>
      <c r="F128" s="68" t="s">
        <v>16</v>
      </c>
    </row>
    <row r="129" spans="1:6">
      <c r="A129" s="6"/>
      <c r="B129" s="49" t="s">
        <v>224</v>
      </c>
      <c r="C129" s="110">
        <v>2458</v>
      </c>
      <c r="D129" s="33">
        <v>1.8115087553799893E-2</v>
      </c>
      <c r="E129" s="48">
        <v>448707460.06000018</v>
      </c>
      <c r="F129" s="104">
        <v>2.7074397929818749E-3</v>
      </c>
    </row>
    <row r="130" spans="1:6">
      <c r="A130" s="6"/>
      <c r="B130" s="49" t="s">
        <v>225</v>
      </c>
      <c r="C130" s="73">
        <v>4802</v>
      </c>
      <c r="D130" s="74">
        <v>3.539001238134544E-2</v>
      </c>
      <c r="E130" s="48">
        <v>1667868250.7899995</v>
      </c>
      <c r="F130" s="84">
        <v>1.0063690207058502E-2</v>
      </c>
    </row>
    <row r="131" spans="1:6">
      <c r="A131" s="6"/>
      <c r="B131" s="49" t="s">
        <v>226</v>
      </c>
      <c r="C131" s="73">
        <v>6034</v>
      </c>
      <c r="D131" s="74">
        <v>4.4469665703673132E-2</v>
      </c>
      <c r="E131" s="48">
        <v>3173260061.0400009</v>
      </c>
      <c r="F131" s="84">
        <v>1.914701966753788E-2</v>
      </c>
    </row>
    <row r="132" spans="1:6">
      <c r="A132" s="6"/>
      <c r="B132" s="49" t="s">
        <v>227</v>
      </c>
      <c r="C132" s="73">
        <v>6144</v>
      </c>
      <c r="D132" s="74">
        <v>4.528034903602382E-2</v>
      </c>
      <c r="E132" s="48">
        <v>4512532547.2099991</v>
      </c>
      <c r="F132" s="84">
        <v>2.7228007717563972E-2</v>
      </c>
    </row>
    <row r="133" spans="1:6">
      <c r="A133" s="6"/>
      <c r="B133" s="49" t="s">
        <v>228</v>
      </c>
      <c r="C133" s="73">
        <v>8499</v>
      </c>
      <c r="D133" s="74">
        <v>6.2636342196804431E-2</v>
      </c>
      <c r="E133" s="48">
        <v>7834026172.5399971</v>
      </c>
      <c r="F133" s="84">
        <v>4.7269448553318244E-2</v>
      </c>
    </row>
    <row r="134" spans="1:6">
      <c r="A134" s="6"/>
      <c r="B134" s="49" t="s">
        <v>229</v>
      </c>
      <c r="C134" s="73">
        <v>18679</v>
      </c>
      <c r="D134" s="74">
        <v>0.13766139968162255</v>
      </c>
      <c r="E134" s="48">
        <v>18604978877.069962</v>
      </c>
      <c r="F134" s="84">
        <v>0.11225991239956393</v>
      </c>
    </row>
    <row r="135" spans="1:6">
      <c r="A135" s="6"/>
      <c r="B135" s="49" t="s">
        <v>230</v>
      </c>
      <c r="C135" s="73">
        <v>22362</v>
      </c>
      <c r="D135" s="74">
        <v>0.16480455161841873</v>
      </c>
      <c r="E135" s="48">
        <v>26128729856.940014</v>
      </c>
      <c r="F135" s="84">
        <v>0.15765720263552904</v>
      </c>
    </row>
    <row r="136" spans="1:6">
      <c r="A136" s="6"/>
      <c r="B136" s="49" t="s">
        <v>231</v>
      </c>
      <c r="C136" s="73">
        <v>35631</v>
      </c>
      <c r="D136" s="74">
        <v>0.2625950710453393</v>
      </c>
      <c r="E136" s="48">
        <v>49749925419.070023</v>
      </c>
      <c r="F136" s="84">
        <v>0.30018428434298716</v>
      </c>
    </row>
    <row r="137" spans="1:6">
      <c r="A137" s="6"/>
      <c r="B137" s="49" t="s">
        <v>232</v>
      </c>
      <c r="C137" s="73">
        <v>18534</v>
      </c>
      <c r="D137" s="74">
        <v>0.13659277165261483</v>
      </c>
      <c r="E137" s="48">
        <v>29703372428.610058</v>
      </c>
      <c r="F137" s="84">
        <v>0.17922610978704465</v>
      </c>
    </row>
    <row r="138" spans="1:6">
      <c r="A138" s="6"/>
      <c r="B138" s="49" t="s">
        <v>233</v>
      </c>
      <c r="C138" s="73">
        <v>12422</v>
      </c>
      <c r="D138" s="74">
        <v>9.1548257767820287E-2</v>
      </c>
      <c r="E138" s="48">
        <v>23691708283.059998</v>
      </c>
      <c r="F138" s="84">
        <v>0.14295254587632161</v>
      </c>
    </row>
    <row r="139" spans="1:6">
      <c r="A139" s="6"/>
      <c r="B139" s="49" t="s">
        <v>280</v>
      </c>
      <c r="C139" s="111">
        <v>123</v>
      </c>
      <c r="D139" s="107">
        <v>9.0649136253758626E-4</v>
      </c>
      <c r="E139" s="87">
        <v>216169774.22</v>
      </c>
      <c r="F139" s="88">
        <v>1.3043390200931245E-3</v>
      </c>
    </row>
    <row r="140" spans="1:6">
      <c r="A140" s="6"/>
      <c r="B140" s="89" t="s">
        <v>17</v>
      </c>
      <c r="C140" s="79">
        <v>135688</v>
      </c>
      <c r="D140" s="91">
        <v>1</v>
      </c>
      <c r="E140" s="92">
        <v>165731279130.61005</v>
      </c>
      <c r="F140" s="93">
        <v>1</v>
      </c>
    </row>
    <row r="141" spans="1:6">
      <c r="A141" s="6"/>
      <c r="B141" s="126"/>
      <c r="C141" s="126"/>
      <c r="D141" s="126"/>
      <c r="E141" s="127"/>
      <c r="F141" s="8"/>
    </row>
    <row r="142" spans="1:6">
      <c r="A142" s="6"/>
      <c r="B142" s="8"/>
      <c r="C142" s="127"/>
      <c r="D142" s="112"/>
      <c r="E142" s="25"/>
      <c r="F142" s="8"/>
    </row>
    <row r="143" spans="1:6">
      <c r="A143" s="6"/>
      <c r="B143" s="9"/>
      <c r="C143" s="9"/>
      <c r="D143" s="9"/>
      <c r="E143" s="25"/>
      <c r="F143" s="8"/>
    </row>
    <row r="144" spans="1:6">
      <c r="A144" s="6"/>
      <c r="B144" s="105" t="s">
        <v>25</v>
      </c>
      <c r="C144" s="65" t="s">
        <v>13</v>
      </c>
      <c r="D144" s="66" t="s">
        <v>14</v>
      </c>
      <c r="E144" s="66" t="s">
        <v>15</v>
      </c>
      <c r="F144" s="82" t="s">
        <v>16</v>
      </c>
    </row>
    <row r="145" spans="1:6">
      <c r="A145" s="6"/>
      <c r="B145" s="46" t="s">
        <v>234</v>
      </c>
      <c r="C145" s="110">
        <v>16849</v>
      </c>
      <c r="D145" s="74">
        <v>0.12417457697069748</v>
      </c>
      <c r="E145" s="48">
        <v>3140679478.3799939</v>
      </c>
      <c r="F145" s="84">
        <v>1.89504328624947E-2</v>
      </c>
    </row>
    <row r="146" spans="1:6">
      <c r="A146" s="6"/>
      <c r="B146" s="49" t="s">
        <v>235</v>
      </c>
      <c r="C146" s="73">
        <v>8364</v>
      </c>
      <c r="D146" s="74">
        <v>6.1641412652555863E-2</v>
      </c>
      <c r="E146" s="48">
        <v>2937659301.0700021</v>
      </c>
      <c r="F146" s="84">
        <v>1.7725436721904998E-2</v>
      </c>
    </row>
    <row r="147" spans="1:6">
      <c r="A147" s="6"/>
      <c r="B147" s="49" t="s">
        <v>236</v>
      </c>
      <c r="C147" s="73">
        <v>8285</v>
      </c>
      <c r="D147" s="74">
        <v>6.105919462295855E-2</v>
      </c>
      <c r="E147" s="48">
        <v>3757205405.4700017</v>
      </c>
      <c r="F147" s="84">
        <v>2.2670466463418845E-2</v>
      </c>
    </row>
    <row r="148" spans="1:6">
      <c r="A148" s="6"/>
      <c r="B148" s="49" t="s">
        <v>237</v>
      </c>
      <c r="C148" s="73">
        <v>17577</v>
      </c>
      <c r="D148" s="74">
        <v>0.12953982666116384</v>
      </c>
      <c r="E148" s="48">
        <v>10978430380.540005</v>
      </c>
      <c r="F148" s="84">
        <v>6.6242355927803406E-2</v>
      </c>
    </row>
    <row r="149" spans="1:6">
      <c r="A149" s="6"/>
      <c r="B149" s="49" t="s">
        <v>238</v>
      </c>
      <c r="C149" s="73">
        <v>16382</v>
      </c>
      <c r="D149" s="74">
        <v>0.12073285773244502</v>
      </c>
      <c r="E149" s="48">
        <v>14391062382.689999</v>
      </c>
      <c r="F149" s="84">
        <v>8.6833713335119106E-2</v>
      </c>
    </row>
    <row r="150" spans="1:6">
      <c r="A150" s="6"/>
      <c r="B150" s="49" t="s">
        <v>239</v>
      </c>
      <c r="C150" s="73">
        <v>27521</v>
      </c>
      <c r="D150" s="74">
        <v>0.20282559990566593</v>
      </c>
      <c r="E150" s="48">
        <v>34342926690.23003</v>
      </c>
      <c r="F150" s="84">
        <v>0.20722054925530956</v>
      </c>
    </row>
    <row r="151" spans="1:6">
      <c r="A151" s="6"/>
      <c r="B151" s="49" t="s">
        <v>240</v>
      </c>
      <c r="C151" s="73">
        <v>18374</v>
      </c>
      <c r="D151" s="74">
        <v>0.13541359589646837</v>
      </c>
      <c r="E151" s="48">
        <v>31874586554.809994</v>
      </c>
      <c r="F151" s="84">
        <v>0.19232692055487108</v>
      </c>
    </row>
    <row r="152" spans="1:6">
      <c r="A152" s="6"/>
      <c r="B152" s="49" t="s">
        <v>241</v>
      </c>
      <c r="C152" s="73">
        <v>15695</v>
      </c>
      <c r="D152" s="74">
        <v>0.11566977182949119</v>
      </c>
      <c r="E152" s="48">
        <v>37954635766.989944</v>
      </c>
      <c r="F152" s="84">
        <v>0.22901311065775665</v>
      </c>
    </row>
    <row r="153" spans="1:6">
      <c r="A153" s="6"/>
      <c r="B153" s="49" t="s">
        <v>242</v>
      </c>
      <c r="C153" s="111">
        <v>6641</v>
      </c>
      <c r="D153" s="77">
        <v>4.8943163728553743E-2</v>
      </c>
      <c r="E153" s="87">
        <v>26354093170.430035</v>
      </c>
      <c r="F153" s="77">
        <v>0.15901701422132161</v>
      </c>
    </row>
    <row r="154" spans="1:6">
      <c r="A154" s="6"/>
      <c r="B154" s="89" t="s">
        <v>17</v>
      </c>
      <c r="C154" s="79">
        <v>135688</v>
      </c>
      <c r="D154" s="91">
        <v>1</v>
      </c>
      <c r="E154" s="92">
        <v>165731279130.61002</v>
      </c>
      <c r="F154" s="91">
        <v>1.0000000000000004</v>
      </c>
    </row>
    <row r="155" spans="1:6">
      <c r="A155" s="6"/>
      <c r="B155" s="18"/>
      <c r="C155" s="113"/>
      <c r="D155" s="114"/>
      <c r="E155" s="115"/>
      <c r="F155" s="114"/>
    </row>
    <row r="156" spans="1:6">
      <c r="A156" s="6"/>
      <c r="B156" s="126"/>
      <c r="C156" s="9"/>
      <c r="D156" s="9"/>
      <c r="E156" s="25"/>
      <c r="F156" s="8"/>
    </row>
    <row r="157" spans="1:6">
      <c r="A157" s="6"/>
      <c r="B157" s="105" t="s">
        <v>26</v>
      </c>
      <c r="C157" s="65" t="s">
        <v>13</v>
      </c>
      <c r="D157" s="66" t="s">
        <v>14</v>
      </c>
      <c r="E157" s="66" t="s">
        <v>15</v>
      </c>
      <c r="F157" s="68" t="s">
        <v>16</v>
      </c>
    </row>
    <row r="158" spans="1:6">
      <c r="A158" s="6"/>
      <c r="B158" s="95" t="s">
        <v>2</v>
      </c>
      <c r="C158" s="116">
        <v>81</v>
      </c>
      <c r="D158" s="74">
        <v>5.969577265491422E-4</v>
      </c>
      <c r="E158" s="48">
        <v>125413191.03999999</v>
      </c>
      <c r="F158" s="84">
        <v>7.5672613943421037E-4</v>
      </c>
    </row>
    <row r="159" spans="1:6">
      <c r="A159" s="6"/>
      <c r="B159" s="69" t="s">
        <v>243</v>
      </c>
      <c r="C159" s="73">
        <v>6</v>
      </c>
      <c r="D159" s="74">
        <v>4.4219090855492012E-5</v>
      </c>
      <c r="E159" s="48">
        <v>5972097</v>
      </c>
      <c r="F159" s="84">
        <v>3.6034821135324091E-5</v>
      </c>
    </row>
    <row r="160" spans="1:6">
      <c r="A160" s="6"/>
      <c r="B160" s="69" t="s">
        <v>244</v>
      </c>
      <c r="C160" s="73">
        <v>134628</v>
      </c>
      <c r="D160" s="74">
        <v>0.99218796061552972</v>
      </c>
      <c r="E160" s="48">
        <v>164816064723.07971</v>
      </c>
      <c r="F160" s="84">
        <v>0.99447772072760643</v>
      </c>
    </row>
    <row r="161" spans="1:6">
      <c r="A161" s="6"/>
      <c r="B161" s="69" t="s">
        <v>1</v>
      </c>
      <c r="C161" s="73">
        <v>699</v>
      </c>
      <c r="D161" s="74">
        <v>5.1515240846648196E-3</v>
      </c>
      <c r="E161" s="48">
        <v>553438201.83999991</v>
      </c>
      <c r="F161" s="84">
        <v>3.3393708462471036E-3</v>
      </c>
    </row>
    <row r="162" spans="1:6">
      <c r="A162" s="6"/>
      <c r="B162" s="69" t="s">
        <v>245</v>
      </c>
      <c r="C162" s="73">
        <v>271</v>
      </c>
      <c r="D162" s="74">
        <v>1.9972289369730558E-3</v>
      </c>
      <c r="E162" s="48">
        <v>226486323.94999999</v>
      </c>
      <c r="F162" s="84">
        <v>1.3665876781866267E-3</v>
      </c>
    </row>
    <row r="163" spans="1:6">
      <c r="A163" s="6"/>
      <c r="B163" s="85" t="s">
        <v>246</v>
      </c>
      <c r="C163" s="111">
        <v>3</v>
      </c>
      <c r="D163" s="77">
        <v>2.2109545427746006E-5</v>
      </c>
      <c r="E163" s="87">
        <v>3904593.7</v>
      </c>
      <c r="F163" s="88">
        <v>2.3559787388854082E-5</v>
      </c>
    </row>
    <row r="164" spans="1:6">
      <c r="A164" s="6"/>
      <c r="B164" s="89" t="s">
        <v>17</v>
      </c>
      <c r="C164" s="79">
        <v>135688</v>
      </c>
      <c r="D164" s="91">
        <v>0.99999999999999989</v>
      </c>
      <c r="E164" s="92">
        <v>165731279130.60974</v>
      </c>
      <c r="F164" s="93">
        <v>0.99999999999999867</v>
      </c>
    </row>
    <row r="165" spans="1:6">
      <c r="A165" s="6"/>
      <c r="B165" s="126"/>
      <c r="C165" s="9"/>
      <c r="D165" s="9"/>
      <c r="E165" s="25"/>
      <c r="F165" s="8"/>
    </row>
    <row r="166" spans="1:6">
      <c r="A166" s="6"/>
      <c r="B166" s="8"/>
      <c r="C166" s="8"/>
      <c r="D166" s="8"/>
      <c r="E166" s="61"/>
      <c r="F166" s="8"/>
    </row>
    <row r="167" spans="1:6">
      <c r="A167" s="6"/>
      <c r="B167" s="105" t="s">
        <v>27</v>
      </c>
      <c r="C167" s="65" t="s">
        <v>13</v>
      </c>
      <c r="D167" s="66" t="s">
        <v>14</v>
      </c>
      <c r="E167" s="65" t="s">
        <v>15</v>
      </c>
      <c r="F167" s="82" t="s">
        <v>16</v>
      </c>
    </row>
    <row r="168" spans="1:6">
      <c r="A168" s="6"/>
      <c r="B168" s="46" t="s">
        <v>28</v>
      </c>
      <c r="C168" s="70"/>
      <c r="D168" s="72"/>
      <c r="E168" s="48"/>
      <c r="F168" s="104"/>
    </row>
    <row r="169" spans="1:6">
      <c r="A169" s="6"/>
      <c r="B169" s="49" t="s">
        <v>29</v>
      </c>
      <c r="C169" s="83">
        <v>135688</v>
      </c>
      <c r="D169" s="75">
        <v>1</v>
      </c>
      <c r="E169" s="48">
        <v>165731279130.60974</v>
      </c>
      <c r="F169" s="84">
        <v>1</v>
      </c>
    </row>
    <row r="170" spans="1:6">
      <c r="A170" s="6"/>
      <c r="B170" s="49" t="s">
        <v>30</v>
      </c>
      <c r="C170" s="83"/>
      <c r="D170" s="75"/>
      <c r="E170" s="48"/>
      <c r="F170" s="84"/>
    </row>
    <row r="171" spans="1:6">
      <c r="A171" s="6"/>
      <c r="B171" s="49" t="s">
        <v>31</v>
      </c>
      <c r="C171" s="83"/>
      <c r="D171" s="75"/>
      <c r="E171" s="48"/>
      <c r="F171" s="84"/>
    </row>
    <row r="172" spans="1:6">
      <c r="A172" s="6"/>
      <c r="B172" s="53" t="s">
        <v>279</v>
      </c>
      <c r="C172" s="86"/>
      <c r="D172" s="77"/>
      <c r="E172" s="87"/>
      <c r="F172" s="88"/>
    </row>
    <row r="173" spans="1:6">
      <c r="A173" s="6"/>
      <c r="B173" s="89" t="s">
        <v>17</v>
      </c>
      <c r="C173" s="79">
        <v>135688</v>
      </c>
      <c r="D173" s="91">
        <v>1</v>
      </c>
      <c r="E173" s="92">
        <v>165731279130.60974</v>
      </c>
      <c r="F173" s="93">
        <v>1</v>
      </c>
    </row>
    <row r="176" spans="1:6">
      <c r="B176" s="105" t="s">
        <v>198</v>
      </c>
      <c r="C176" s="67" t="s">
        <v>13</v>
      </c>
      <c r="D176" s="108" t="s">
        <v>145</v>
      </c>
      <c r="E176" s="65" t="s">
        <v>15</v>
      </c>
      <c r="F176" s="68" t="s">
        <v>16</v>
      </c>
    </row>
    <row r="177" spans="2:6">
      <c r="B177" s="117">
        <v>1</v>
      </c>
      <c r="C177" s="96">
        <v>1</v>
      </c>
      <c r="D177" s="72" t="s">
        <v>146</v>
      </c>
      <c r="E177" s="48">
        <v>12000000</v>
      </c>
      <c r="F177" s="118">
        <v>7.2406368085429471E-5</v>
      </c>
    </row>
    <row r="178" spans="2:6">
      <c r="B178" s="119">
        <v>2</v>
      </c>
      <c r="C178" s="73">
        <v>1</v>
      </c>
      <c r="D178" s="75" t="s">
        <v>146</v>
      </c>
      <c r="E178" s="48">
        <v>12000000</v>
      </c>
      <c r="F178" s="118">
        <v>7.2406368085429471E-5</v>
      </c>
    </row>
    <row r="179" spans="2:6">
      <c r="B179" s="119">
        <v>3</v>
      </c>
      <c r="C179" s="73">
        <v>1</v>
      </c>
      <c r="D179" s="75" t="s">
        <v>146</v>
      </c>
      <c r="E179" s="48">
        <v>12000000</v>
      </c>
      <c r="F179" s="118">
        <v>7.2406368085429471E-5</v>
      </c>
    </row>
    <row r="180" spans="2:6">
      <c r="B180" s="119">
        <v>4</v>
      </c>
      <c r="C180" s="73">
        <v>1</v>
      </c>
      <c r="D180" s="75" t="s">
        <v>146</v>
      </c>
      <c r="E180" s="48">
        <v>12000000</v>
      </c>
      <c r="F180" s="118">
        <v>7.2406368085429471E-5</v>
      </c>
    </row>
    <row r="181" spans="2:6">
      <c r="B181" s="119">
        <v>5</v>
      </c>
      <c r="C181" s="73">
        <v>1</v>
      </c>
      <c r="D181" s="75" t="s">
        <v>146</v>
      </c>
      <c r="E181" s="48">
        <v>11500000</v>
      </c>
      <c r="F181" s="118">
        <v>6.938943608186991E-5</v>
      </c>
    </row>
    <row r="182" spans="2:6">
      <c r="B182" s="119">
        <v>6</v>
      </c>
      <c r="C182" s="73">
        <v>1</v>
      </c>
      <c r="D182" s="75" t="s">
        <v>146</v>
      </c>
      <c r="E182" s="48">
        <v>11475359</v>
      </c>
      <c r="F182" s="118">
        <v>6.9240755638870494E-5</v>
      </c>
    </row>
    <row r="183" spans="2:6">
      <c r="B183" s="119">
        <v>7</v>
      </c>
      <c r="C183" s="73">
        <v>1</v>
      </c>
      <c r="D183" s="75" t="s">
        <v>146</v>
      </c>
      <c r="E183" s="48">
        <v>11442009</v>
      </c>
      <c r="F183" s="118">
        <v>6.9039526274233069E-5</v>
      </c>
    </row>
    <row r="184" spans="2:6">
      <c r="B184" s="119">
        <v>8</v>
      </c>
      <c r="C184" s="73">
        <v>1</v>
      </c>
      <c r="D184" s="75" t="s">
        <v>146</v>
      </c>
      <c r="E184" s="48">
        <v>11391157.57</v>
      </c>
      <c r="F184" s="118">
        <v>6.8732695661045525E-5</v>
      </c>
    </row>
    <row r="185" spans="2:6">
      <c r="B185" s="119">
        <v>9</v>
      </c>
      <c r="C185" s="73">
        <v>1</v>
      </c>
      <c r="D185" s="75" t="s">
        <v>146</v>
      </c>
      <c r="E185" s="48">
        <v>10879364.99</v>
      </c>
      <c r="F185" s="118">
        <v>6.5644608833472892E-5</v>
      </c>
    </row>
    <row r="186" spans="2:6">
      <c r="B186" s="119">
        <v>10</v>
      </c>
      <c r="C186" s="76">
        <v>1</v>
      </c>
      <c r="D186" s="77" t="s">
        <v>146</v>
      </c>
      <c r="E186" s="87">
        <v>10750000</v>
      </c>
      <c r="F186" s="120">
        <v>6.486403807653057E-5</v>
      </c>
    </row>
    <row r="187" spans="2:6">
      <c r="B187" s="89" t="s">
        <v>147</v>
      </c>
      <c r="C187" s="79">
        <v>10</v>
      </c>
      <c r="D187" s="80"/>
      <c r="E187" s="92">
        <v>115437890.55999999</v>
      </c>
      <c r="F187" s="121">
        <v>6.9653653290774028E-4</v>
      </c>
    </row>
    <row r="188" spans="2:6">
      <c r="B188" s="98"/>
      <c r="C188" s="8"/>
      <c r="D188" s="94"/>
      <c r="E188" s="100"/>
      <c r="F188" s="8"/>
    </row>
    <row r="189" spans="2:6">
      <c r="B189" s="98"/>
      <c r="C189" s="8"/>
      <c r="D189" s="94"/>
      <c r="E189" s="122"/>
      <c r="F189" s="8"/>
    </row>
  </sheetData>
  <pageMargins left="0.7" right="0.7" top="0.75" bottom="0.75" header="0.3" footer="0.3"/>
  <pageSetup paperSize="9" scale="63" orientation="portrait" r:id="rId1"/>
  <rowBreaks count="2" manualBreakCount="2">
    <brk id="64" min="1" max="5" man="1"/>
    <brk id="155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B4:N90"/>
  <sheetViews>
    <sheetView tabSelected="1" view="pageBreakPreview" zoomScale="90" zoomScaleNormal="100" zoomScaleSheetLayoutView="90" workbookViewId="0">
      <selection activeCell="B19" sqref="B19:H86"/>
    </sheetView>
  </sheetViews>
  <sheetFormatPr defaultColWidth="9.140625" defaultRowHeight="12.75"/>
  <cols>
    <col min="1" max="1" width="5.42578125" style="3" customWidth="1"/>
    <col min="2" max="2" width="39.5703125" style="3" customWidth="1"/>
    <col min="3" max="3" width="20.85546875" style="3" customWidth="1"/>
    <col min="4" max="8" width="20.85546875" style="24" customWidth="1"/>
    <col min="9" max="9" width="7.5703125" style="3" customWidth="1"/>
    <col min="10" max="12" width="9.140625" style="3"/>
    <col min="13" max="13" width="25" style="3" customWidth="1"/>
    <col min="14" max="16384" width="9.140625" style="3"/>
  </cols>
  <sheetData>
    <row r="4" spans="2:14" ht="18" customHeight="1">
      <c r="B4" s="169" t="s">
        <v>300</v>
      </c>
      <c r="C4" s="170" t="s">
        <v>63</v>
      </c>
      <c r="M4" s="184"/>
    </row>
    <row r="5" spans="2:14" ht="18" customHeight="1">
      <c r="B5" s="159" t="s">
        <v>57</v>
      </c>
      <c r="C5" s="160">
        <f>H83</f>
        <v>9534456602.2600002</v>
      </c>
      <c r="E5" s="28"/>
      <c r="F5" s="29"/>
      <c r="M5" s="184"/>
      <c r="N5" s="185"/>
    </row>
    <row r="6" spans="2:14" ht="18" customHeight="1">
      <c r="B6" s="161" t="s">
        <v>213</v>
      </c>
      <c r="C6" s="162"/>
      <c r="E6" s="28"/>
      <c r="F6" s="29"/>
      <c r="M6" s="184"/>
      <c r="N6" s="185"/>
    </row>
    <row r="7" spans="2:14" ht="18" customHeight="1">
      <c r="B7" s="161" t="s">
        <v>98</v>
      </c>
      <c r="C7" s="163">
        <f>+SUMIF(F20:F81,"NOK",H20:H81)</f>
        <v>6001942915</v>
      </c>
      <c r="M7" s="184"/>
      <c r="N7" s="185"/>
    </row>
    <row r="8" spans="2:14" ht="18" customHeight="1">
      <c r="B8" s="161" t="s">
        <v>101</v>
      </c>
      <c r="C8" s="163">
        <f>+SUMIF(F20:F81,"EUR",H20:H81)</f>
        <v>3489130687.2600002</v>
      </c>
      <c r="M8" s="184"/>
      <c r="N8" s="185"/>
    </row>
    <row r="9" spans="2:14" ht="18" customHeight="1">
      <c r="B9" s="161" t="s">
        <v>99</v>
      </c>
      <c r="C9" s="163">
        <f>+SUMIF(F20:F81,"SEK",H20:H81)</f>
        <v>0</v>
      </c>
      <c r="M9" s="184"/>
      <c r="N9" s="185"/>
    </row>
    <row r="10" spans="2:14" ht="18" customHeight="1">
      <c r="B10" s="161" t="s">
        <v>100</v>
      </c>
      <c r="C10" s="163">
        <f>+SUMIF(F20:F81,"USD",H20:H81)</f>
        <v>43383000</v>
      </c>
    </row>
    <row r="11" spans="2:14" ht="18" customHeight="1">
      <c r="B11" s="161" t="s">
        <v>102</v>
      </c>
      <c r="C11" s="163"/>
      <c r="E11" s="171"/>
    </row>
    <row r="12" spans="2:14" ht="18" customHeight="1">
      <c r="B12" s="161" t="s">
        <v>290</v>
      </c>
      <c r="C12" s="163">
        <f>+SUMIF($D$20:$D$81,"Sovereign",$H$20:$H$81)</f>
        <v>0</v>
      </c>
      <c r="E12" s="19" t="s">
        <v>307</v>
      </c>
      <c r="F12" s="191"/>
      <c r="G12" s="19"/>
      <c r="H12" s="19"/>
      <c r="I12" s="19"/>
    </row>
    <row r="13" spans="2:14" ht="18" customHeight="1">
      <c r="B13" s="161" t="s">
        <v>249</v>
      </c>
      <c r="C13" s="163">
        <f>+SUMIF($D$20:$D$81,"Gov't Guaranteed",$H$20:$H$81)</f>
        <v>927348000</v>
      </c>
      <c r="E13" s="19" t="s">
        <v>308</v>
      </c>
      <c r="F13" s="191"/>
      <c r="G13" s="19"/>
      <c r="H13" s="19"/>
      <c r="I13" s="19"/>
    </row>
    <row r="14" spans="2:14" ht="18" customHeight="1">
      <c r="B14" s="161" t="s">
        <v>103</v>
      </c>
      <c r="C14" s="163">
        <f>+SUMIF($D$20:$D$81,"Covered Bond",$H$20:$H$81)</f>
        <v>6143524928.8000002</v>
      </c>
      <c r="E14" s="19" t="s">
        <v>309</v>
      </c>
      <c r="F14" s="191"/>
      <c r="G14" s="19"/>
      <c r="H14" s="19"/>
      <c r="I14" s="19"/>
    </row>
    <row r="15" spans="2:14" ht="18" customHeight="1">
      <c r="B15" s="164" t="s">
        <v>104</v>
      </c>
      <c r="C15" s="165">
        <f>+SUMIF($D$20:$D$81,"Deposit",$H$20:H81)</f>
        <v>2463583673.46</v>
      </c>
    </row>
    <row r="16" spans="2:14" ht="18" customHeight="1"/>
    <row r="17" spans="2:13" ht="15" customHeight="1">
      <c r="D17" s="158"/>
      <c r="E17" s="158"/>
      <c r="M17" s="48"/>
    </row>
    <row r="18" spans="2:13" ht="15" customHeight="1">
      <c r="D18" s="158"/>
      <c r="E18" s="158"/>
    </row>
    <row r="19" spans="2:13" ht="24.75" customHeight="1">
      <c r="B19" s="172" t="s">
        <v>58</v>
      </c>
      <c r="C19" s="173" t="s">
        <v>49</v>
      </c>
      <c r="D19" s="173" t="s">
        <v>85</v>
      </c>
      <c r="E19" s="173"/>
      <c r="F19" s="173" t="s">
        <v>59</v>
      </c>
      <c r="G19" s="174" t="s">
        <v>250</v>
      </c>
      <c r="H19" s="175" t="s">
        <v>251</v>
      </c>
      <c r="I19" s="36"/>
    </row>
    <row r="20" spans="2:13" ht="16.5" customHeight="1">
      <c r="B20" s="133" t="s">
        <v>359</v>
      </c>
      <c r="C20" s="134" t="s">
        <v>351</v>
      </c>
      <c r="D20" s="177" t="s">
        <v>367</v>
      </c>
      <c r="E20" s="158"/>
      <c r="F20" s="192" t="s">
        <v>60</v>
      </c>
      <c r="G20" s="166">
        <v>50000000</v>
      </c>
      <c r="H20" s="193">
        <v>50000000</v>
      </c>
      <c r="I20" s="35"/>
    </row>
    <row r="21" spans="2:13" ht="16.5" customHeight="1">
      <c r="B21" s="133" t="s">
        <v>202</v>
      </c>
      <c r="C21" s="134" t="s">
        <v>312</v>
      </c>
      <c r="D21" s="177" t="s">
        <v>73</v>
      </c>
      <c r="E21" s="158"/>
      <c r="F21" s="177" t="s">
        <v>60</v>
      </c>
      <c r="G21" s="193">
        <v>75000000</v>
      </c>
      <c r="H21" s="193">
        <v>75000000</v>
      </c>
      <c r="I21" s="35"/>
    </row>
    <row r="22" spans="2:13" ht="16.5" customHeight="1">
      <c r="B22" s="133" t="s">
        <v>202</v>
      </c>
      <c r="C22" s="134" t="s">
        <v>312</v>
      </c>
      <c r="D22" s="177" t="s">
        <v>73</v>
      </c>
      <c r="E22" s="158"/>
      <c r="F22" s="194" t="s">
        <v>60</v>
      </c>
      <c r="G22" s="195">
        <v>395000000</v>
      </c>
      <c r="H22" s="193">
        <v>395000000</v>
      </c>
      <c r="I22" s="35"/>
    </row>
    <row r="23" spans="2:13" ht="16.5" customHeight="1">
      <c r="B23" s="133" t="s">
        <v>202</v>
      </c>
      <c r="C23" s="134" t="s">
        <v>360</v>
      </c>
      <c r="D23" s="177" t="s">
        <v>73</v>
      </c>
      <c r="E23" s="158"/>
      <c r="F23" s="192" t="s">
        <v>60</v>
      </c>
      <c r="G23" s="166">
        <v>828000000</v>
      </c>
      <c r="H23" s="193">
        <v>828000000</v>
      </c>
      <c r="I23" s="35"/>
    </row>
    <row r="24" spans="2:13" ht="16.5" customHeight="1">
      <c r="B24" s="133" t="s">
        <v>202</v>
      </c>
      <c r="C24" s="134" t="s">
        <v>368</v>
      </c>
      <c r="D24" s="177" t="s">
        <v>73</v>
      </c>
      <c r="E24" s="158"/>
      <c r="F24" s="192" t="s">
        <v>60</v>
      </c>
      <c r="G24" s="166">
        <v>33000000</v>
      </c>
      <c r="H24" s="193">
        <v>33000000</v>
      </c>
      <c r="I24" s="35"/>
    </row>
    <row r="25" spans="2:13" ht="16.5" customHeight="1">
      <c r="B25" s="133" t="s">
        <v>202</v>
      </c>
      <c r="C25" s="134" t="s">
        <v>313</v>
      </c>
      <c r="D25" s="177" t="s">
        <v>73</v>
      </c>
      <c r="E25" s="158"/>
      <c r="F25" s="192" t="s">
        <v>60</v>
      </c>
      <c r="G25" s="166">
        <v>5000000</v>
      </c>
      <c r="H25" s="193">
        <v>5000000</v>
      </c>
      <c r="I25" s="35"/>
    </row>
    <row r="26" spans="2:13" ht="16.5" customHeight="1">
      <c r="B26" s="133" t="s">
        <v>202</v>
      </c>
      <c r="C26" s="134" t="s">
        <v>369</v>
      </c>
      <c r="D26" s="177" t="s">
        <v>73</v>
      </c>
      <c r="E26" s="158"/>
      <c r="F26" s="192" t="s">
        <v>60</v>
      </c>
      <c r="G26" s="166">
        <v>150000000</v>
      </c>
      <c r="H26" s="193">
        <v>150000000</v>
      </c>
      <c r="I26" s="35"/>
    </row>
    <row r="27" spans="2:13" ht="16.5" customHeight="1">
      <c r="B27" s="133" t="s">
        <v>202</v>
      </c>
      <c r="C27" s="134" t="s">
        <v>361</v>
      </c>
      <c r="D27" s="177" t="s">
        <v>73</v>
      </c>
      <c r="E27" s="158"/>
      <c r="F27" s="192" t="s">
        <v>60</v>
      </c>
      <c r="G27" s="166">
        <v>250000000</v>
      </c>
      <c r="H27" s="193">
        <v>250000000</v>
      </c>
      <c r="I27" s="35"/>
    </row>
    <row r="28" spans="2:13" ht="16.5" customHeight="1">
      <c r="B28" s="133" t="s">
        <v>202</v>
      </c>
      <c r="C28" s="134" t="s">
        <v>70</v>
      </c>
      <c r="D28" s="177" t="s">
        <v>73</v>
      </c>
      <c r="E28" s="158"/>
      <c r="F28" s="192" t="s">
        <v>61</v>
      </c>
      <c r="G28" s="166">
        <v>10000000</v>
      </c>
      <c r="H28" s="193">
        <v>95058000</v>
      </c>
      <c r="I28" s="35"/>
    </row>
    <row r="29" spans="2:13" ht="16.5" customHeight="1">
      <c r="B29" s="133" t="s">
        <v>202</v>
      </c>
      <c r="C29" s="134" t="s">
        <v>66</v>
      </c>
      <c r="D29" s="177" t="s">
        <v>73</v>
      </c>
      <c r="E29" s="158"/>
      <c r="F29" s="192" t="s">
        <v>61</v>
      </c>
      <c r="G29" s="166">
        <v>12800000</v>
      </c>
      <c r="H29" s="193">
        <v>121674240</v>
      </c>
      <c r="I29" s="35"/>
    </row>
    <row r="30" spans="2:13" ht="16.5" customHeight="1">
      <c r="B30" s="133" t="s">
        <v>202</v>
      </c>
      <c r="C30" s="134" t="s">
        <v>90</v>
      </c>
      <c r="D30" s="177" t="s">
        <v>73</v>
      </c>
      <c r="E30" s="158"/>
      <c r="F30" s="192" t="s">
        <v>61</v>
      </c>
      <c r="G30" s="166">
        <v>23000000</v>
      </c>
      <c r="H30" s="193">
        <v>218633400</v>
      </c>
      <c r="I30" s="35"/>
    </row>
    <row r="31" spans="2:13" ht="16.5" customHeight="1">
      <c r="B31" s="133" t="s">
        <v>206</v>
      </c>
      <c r="C31" s="134" t="s">
        <v>72</v>
      </c>
      <c r="D31" s="177" t="s">
        <v>367</v>
      </c>
      <c r="E31" s="158"/>
      <c r="F31" s="177" t="s">
        <v>61</v>
      </c>
      <c r="G31" s="193">
        <v>15000000</v>
      </c>
      <c r="H31" s="193">
        <v>142587000</v>
      </c>
      <c r="I31" s="35"/>
    </row>
    <row r="32" spans="2:13" ht="16.5" customHeight="1">
      <c r="B32" s="133" t="s">
        <v>206</v>
      </c>
      <c r="C32" s="134" t="s">
        <v>71</v>
      </c>
      <c r="D32" s="177" t="s">
        <v>367</v>
      </c>
      <c r="E32" s="158"/>
      <c r="F32" s="177" t="s">
        <v>61</v>
      </c>
      <c r="G32" s="196">
        <v>25000000</v>
      </c>
      <c r="H32" s="196">
        <v>237645000</v>
      </c>
      <c r="I32" s="35"/>
    </row>
    <row r="33" spans="2:9" ht="16.5" customHeight="1">
      <c r="B33" s="133" t="s">
        <v>206</v>
      </c>
      <c r="C33" s="134" t="s">
        <v>95</v>
      </c>
      <c r="D33" s="177" t="s">
        <v>367</v>
      </c>
      <c r="E33" s="158"/>
      <c r="F33" s="197" t="s">
        <v>61</v>
      </c>
      <c r="G33" s="195">
        <v>5000000</v>
      </c>
      <c r="H33" s="193">
        <v>47529000</v>
      </c>
      <c r="I33" s="35"/>
    </row>
    <row r="34" spans="2:9" ht="16.5" customHeight="1">
      <c r="B34" s="133" t="s">
        <v>206</v>
      </c>
      <c r="C34" s="134" t="s">
        <v>148</v>
      </c>
      <c r="D34" s="177" t="s">
        <v>367</v>
      </c>
      <c r="E34" s="158"/>
      <c r="F34" s="197" t="s">
        <v>61</v>
      </c>
      <c r="G34" s="195">
        <v>11000000</v>
      </c>
      <c r="H34" s="193">
        <v>104563800</v>
      </c>
      <c r="I34" s="35"/>
    </row>
    <row r="35" spans="2:9" ht="16.5" customHeight="1">
      <c r="B35" s="133" t="s">
        <v>206</v>
      </c>
      <c r="C35" s="134" t="s">
        <v>305</v>
      </c>
      <c r="D35" s="177" t="s">
        <v>367</v>
      </c>
      <c r="E35" s="158"/>
      <c r="F35" s="198" t="s">
        <v>60</v>
      </c>
      <c r="G35" s="195">
        <v>100000000</v>
      </c>
      <c r="H35" s="193">
        <v>100000000</v>
      </c>
      <c r="I35" s="35"/>
    </row>
    <row r="36" spans="2:9" ht="16.5" customHeight="1">
      <c r="B36" s="133" t="s">
        <v>206</v>
      </c>
      <c r="C36" s="134" t="s">
        <v>304</v>
      </c>
      <c r="D36" s="177" t="s">
        <v>367</v>
      </c>
      <c r="E36" s="158"/>
      <c r="F36" s="198" t="s">
        <v>60</v>
      </c>
      <c r="G36" s="166">
        <v>107000000</v>
      </c>
      <c r="H36" s="193">
        <v>107000000</v>
      </c>
      <c r="I36" s="35"/>
    </row>
    <row r="37" spans="2:9" ht="16.5" customHeight="1">
      <c r="B37" s="133" t="s">
        <v>311</v>
      </c>
      <c r="C37" s="134" t="s">
        <v>370</v>
      </c>
      <c r="D37" s="177" t="s">
        <v>73</v>
      </c>
      <c r="E37" s="158"/>
      <c r="F37" s="197" t="s">
        <v>60</v>
      </c>
      <c r="G37" s="166">
        <v>100000000</v>
      </c>
      <c r="H37" s="193">
        <v>100000000</v>
      </c>
      <c r="I37" s="35"/>
    </row>
    <row r="38" spans="2:9" ht="16.5" customHeight="1">
      <c r="B38" s="133" t="s">
        <v>311</v>
      </c>
      <c r="C38" s="134" t="s">
        <v>337</v>
      </c>
      <c r="D38" s="177" t="s">
        <v>73</v>
      </c>
      <c r="E38" s="158"/>
      <c r="F38" s="197" t="s">
        <v>60</v>
      </c>
      <c r="G38" s="166">
        <v>50000000</v>
      </c>
      <c r="H38" s="193">
        <v>50000000</v>
      </c>
      <c r="I38" s="35"/>
    </row>
    <row r="39" spans="2:9" ht="16.5" customHeight="1">
      <c r="B39" s="133" t="s">
        <v>371</v>
      </c>
      <c r="C39" s="134" t="s">
        <v>372</v>
      </c>
      <c r="D39" s="177" t="s">
        <v>73</v>
      </c>
      <c r="E39" s="158"/>
      <c r="F39" s="197" t="s">
        <v>60</v>
      </c>
      <c r="G39" s="166">
        <v>150000000</v>
      </c>
      <c r="H39" s="193">
        <v>150000000</v>
      </c>
      <c r="I39" s="35"/>
    </row>
    <row r="40" spans="2:9" ht="16.5" customHeight="1">
      <c r="B40" s="133" t="s">
        <v>207</v>
      </c>
      <c r="C40" s="134" t="s">
        <v>373</v>
      </c>
      <c r="D40" s="177" t="s">
        <v>73</v>
      </c>
      <c r="E40" s="158"/>
      <c r="F40" s="197" t="s">
        <v>61</v>
      </c>
      <c r="G40" s="166">
        <v>3386000</v>
      </c>
      <c r="H40" s="193">
        <v>32186638.800000001</v>
      </c>
      <c r="I40" s="35"/>
    </row>
    <row r="41" spans="2:9" ht="16.5" customHeight="1">
      <c r="B41" s="133" t="s">
        <v>207</v>
      </c>
      <c r="C41" s="134" t="s">
        <v>89</v>
      </c>
      <c r="D41" s="177" t="s">
        <v>73</v>
      </c>
      <c r="E41" s="158"/>
      <c r="F41" s="197" t="s">
        <v>61</v>
      </c>
      <c r="G41" s="166">
        <v>10000000</v>
      </c>
      <c r="H41" s="193">
        <v>95058000</v>
      </c>
      <c r="I41" s="35"/>
    </row>
    <row r="42" spans="2:9" ht="16.5" customHeight="1">
      <c r="B42" s="133" t="s">
        <v>207</v>
      </c>
      <c r="C42" s="134" t="s">
        <v>93</v>
      </c>
      <c r="D42" s="177" t="s">
        <v>73</v>
      </c>
      <c r="E42" s="158"/>
      <c r="F42" s="197" t="s">
        <v>61</v>
      </c>
      <c r="G42" s="166">
        <v>21000000</v>
      </c>
      <c r="H42" s="193">
        <v>199621800</v>
      </c>
      <c r="I42" s="35"/>
    </row>
    <row r="43" spans="2:9" ht="16.5" customHeight="1">
      <c r="B43" s="133" t="s">
        <v>207</v>
      </c>
      <c r="C43" s="134" t="s">
        <v>247</v>
      </c>
      <c r="D43" s="177" t="s">
        <v>73</v>
      </c>
      <c r="E43" s="158"/>
      <c r="F43" s="197" t="s">
        <v>61</v>
      </c>
      <c r="G43" s="166">
        <v>30000000</v>
      </c>
      <c r="H43" s="193">
        <v>285174000</v>
      </c>
      <c r="I43" s="35"/>
    </row>
    <row r="44" spans="2:9" ht="16.5" customHeight="1">
      <c r="B44" s="133" t="s">
        <v>207</v>
      </c>
      <c r="C44" s="134" t="s">
        <v>306</v>
      </c>
      <c r="D44" s="177" t="s">
        <v>73</v>
      </c>
      <c r="E44" s="158"/>
      <c r="F44" s="197" t="s">
        <v>61</v>
      </c>
      <c r="G44" s="166">
        <v>10000000</v>
      </c>
      <c r="H44" s="193">
        <v>95058000</v>
      </c>
      <c r="I44" s="35"/>
    </row>
    <row r="45" spans="2:9" ht="16.5" customHeight="1">
      <c r="B45" s="133" t="s">
        <v>203</v>
      </c>
      <c r="C45" s="134" t="s">
        <v>314</v>
      </c>
      <c r="D45" s="177" t="s">
        <v>73</v>
      </c>
      <c r="E45" s="158"/>
      <c r="F45" s="198" t="s">
        <v>60</v>
      </c>
      <c r="G45" s="195">
        <v>10000000</v>
      </c>
      <c r="H45" s="193">
        <v>10000000</v>
      </c>
      <c r="I45" s="35"/>
    </row>
    <row r="46" spans="2:9" ht="16.5" customHeight="1">
      <c r="B46" s="133" t="s">
        <v>203</v>
      </c>
      <c r="C46" s="134" t="s">
        <v>338</v>
      </c>
      <c r="D46" s="177" t="s">
        <v>73</v>
      </c>
      <c r="E46" s="158"/>
      <c r="F46" s="197" t="s">
        <v>60</v>
      </c>
      <c r="G46" s="166">
        <v>255000000</v>
      </c>
      <c r="H46" s="193">
        <v>255000000</v>
      </c>
      <c r="I46" s="35"/>
    </row>
    <row r="47" spans="2:9" ht="16.5" customHeight="1">
      <c r="B47" s="133" t="s">
        <v>203</v>
      </c>
      <c r="C47" s="134" t="s">
        <v>374</v>
      </c>
      <c r="D47" s="177" t="s">
        <v>73</v>
      </c>
      <c r="E47" s="158"/>
      <c r="F47" s="197" t="s">
        <v>60</v>
      </c>
      <c r="G47" s="166">
        <v>646000000</v>
      </c>
      <c r="H47" s="193">
        <v>646000000</v>
      </c>
      <c r="I47" s="35"/>
    </row>
    <row r="48" spans="2:9" ht="16.5" customHeight="1">
      <c r="B48" s="133" t="s">
        <v>203</v>
      </c>
      <c r="C48" s="134" t="s">
        <v>375</v>
      </c>
      <c r="D48" s="177" t="s">
        <v>73</v>
      </c>
      <c r="E48" s="158"/>
      <c r="F48" s="198" t="s">
        <v>60</v>
      </c>
      <c r="G48" s="166">
        <v>93000000</v>
      </c>
      <c r="H48" s="193">
        <v>93000000</v>
      </c>
      <c r="I48" s="35"/>
    </row>
    <row r="49" spans="2:9" ht="16.5" customHeight="1">
      <c r="B49" s="133" t="s">
        <v>203</v>
      </c>
      <c r="C49" s="134" t="s">
        <v>376</v>
      </c>
      <c r="D49" s="177" t="s">
        <v>73</v>
      </c>
      <c r="E49" s="158"/>
      <c r="F49" s="197" t="s">
        <v>60</v>
      </c>
      <c r="G49" s="166">
        <v>90000000</v>
      </c>
      <c r="H49" s="193">
        <v>90000000</v>
      </c>
      <c r="I49" s="35"/>
    </row>
    <row r="50" spans="2:9" ht="16.5" customHeight="1">
      <c r="B50" s="133" t="s">
        <v>208</v>
      </c>
      <c r="C50" s="134" t="s">
        <v>377</v>
      </c>
      <c r="D50" s="177" t="s">
        <v>73</v>
      </c>
      <c r="E50" s="158"/>
      <c r="F50" s="197" t="s">
        <v>61</v>
      </c>
      <c r="G50" s="166">
        <v>7000000</v>
      </c>
      <c r="H50" s="193">
        <v>66540600</v>
      </c>
      <c r="I50" s="35"/>
    </row>
    <row r="51" spans="2:9" ht="16.5" customHeight="1">
      <c r="B51" s="133" t="s">
        <v>208</v>
      </c>
      <c r="C51" s="134" t="s">
        <v>88</v>
      </c>
      <c r="D51" s="177" t="s">
        <v>73</v>
      </c>
      <c r="E51" s="158"/>
      <c r="F51" s="197" t="s">
        <v>61</v>
      </c>
      <c r="G51" s="166">
        <v>10000000</v>
      </c>
      <c r="H51" s="193">
        <v>95058000</v>
      </c>
      <c r="I51" s="35"/>
    </row>
    <row r="52" spans="2:9" ht="16.5" customHeight="1">
      <c r="B52" s="133" t="s">
        <v>208</v>
      </c>
      <c r="C52" s="134" t="s">
        <v>378</v>
      </c>
      <c r="D52" s="177" t="s">
        <v>73</v>
      </c>
      <c r="E52" s="158"/>
      <c r="F52" s="197" t="s">
        <v>61</v>
      </c>
      <c r="G52" s="166">
        <v>9000000</v>
      </c>
      <c r="H52" s="193">
        <v>85552200</v>
      </c>
      <c r="I52" s="35"/>
    </row>
    <row r="53" spans="2:9" ht="16.5" customHeight="1">
      <c r="B53" s="133" t="s">
        <v>379</v>
      </c>
      <c r="C53" s="134" t="s">
        <v>380</v>
      </c>
      <c r="D53" s="177" t="s">
        <v>73</v>
      </c>
      <c r="E53" s="158"/>
      <c r="F53" s="197" t="s">
        <v>60</v>
      </c>
      <c r="G53" s="166">
        <v>100000000</v>
      </c>
      <c r="H53" s="193">
        <v>100000000</v>
      </c>
      <c r="I53" s="35"/>
    </row>
    <row r="54" spans="2:9" ht="16.5" customHeight="1">
      <c r="B54" s="133" t="s">
        <v>209</v>
      </c>
      <c r="C54" s="134" t="s">
        <v>315</v>
      </c>
      <c r="D54" s="177" t="s">
        <v>367</v>
      </c>
      <c r="E54" s="158"/>
      <c r="F54" s="197" t="s">
        <v>60</v>
      </c>
      <c r="G54" s="166">
        <v>100000000</v>
      </c>
      <c r="H54" s="193">
        <v>100000000</v>
      </c>
      <c r="I54" s="35"/>
    </row>
    <row r="55" spans="2:9" ht="16.5" customHeight="1">
      <c r="B55" s="133" t="s">
        <v>209</v>
      </c>
      <c r="C55" s="134" t="s">
        <v>86</v>
      </c>
      <c r="D55" s="177" t="s">
        <v>367</v>
      </c>
      <c r="E55" s="158"/>
      <c r="F55" s="197" t="s">
        <v>61</v>
      </c>
      <c r="G55" s="166">
        <v>4000000</v>
      </c>
      <c r="H55" s="193">
        <v>38023200</v>
      </c>
      <c r="I55" s="35"/>
    </row>
    <row r="56" spans="2:9" ht="16.5" customHeight="1">
      <c r="B56" s="133" t="s">
        <v>205</v>
      </c>
      <c r="C56" s="134" t="s">
        <v>62</v>
      </c>
      <c r="D56" s="177" t="s">
        <v>73</v>
      </c>
      <c r="E56" s="158"/>
      <c r="F56" s="197" t="s">
        <v>61</v>
      </c>
      <c r="G56" s="166">
        <v>5000000</v>
      </c>
      <c r="H56" s="193">
        <v>47529000</v>
      </c>
      <c r="I56" s="35"/>
    </row>
    <row r="57" spans="2:9" ht="16.5" customHeight="1">
      <c r="B57" s="133" t="s">
        <v>205</v>
      </c>
      <c r="C57" s="134" t="s">
        <v>339</v>
      </c>
      <c r="D57" s="177" t="s">
        <v>73</v>
      </c>
      <c r="E57" s="158"/>
      <c r="F57" s="197" t="s">
        <v>61</v>
      </c>
      <c r="G57" s="166">
        <v>5000000</v>
      </c>
      <c r="H57" s="193">
        <v>47529000</v>
      </c>
      <c r="I57" s="35"/>
    </row>
    <row r="58" spans="2:9" ht="16.5" customHeight="1">
      <c r="B58" s="133" t="s">
        <v>204</v>
      </c>
      <c r="C58" s="134" t="s">
        <v>316</v>
      </c>
      <c r="D58" s="177" t="s">
        <v>73</v>
      </c>
      <c r="E58" s="158"/>
      <c r="F58" s="177" t="s">
        <v>60</v>
      </c>
      <c r="G58" s="193">
        <v>75000000</v>
      </c>
      <c r="H58" s="193">
        <v>75000000</v>
      </c>
      <c r="I58" s="35"/>
    </row>
    <row r="59" spans="2:9" ht="16.5" customHeight="1">
      <c r="B59" s="133" t="s">
        <v>204</v>
      </c>
      <c r="C59" s="134" t="s">
        <v>316</v>
      </c>
      <c r="D59" s="177" t="s">
        <v>73</v>
      </c>
      <c r="E59" s="158"/>
      <c r="F59" s="198" t="s">
        <v>60</v>
      </c>
      <c r="G59" s="195">
        <v>85000000</v>
      </c>
      <c r="H59" s="193">
        <v>85000000</v>
      </c>
      <c r="I59" s="35"/>
    </row>
    <row r="60" spans="2:9" ht="16.5" customHeight="1">
      <c r="B60" s="133" t="s">
        <v>204</v>
      </c>
      <c r="C60" s="134" t="s">
        <v>291</v>
      </c>
      <c r="D60" s="177" t="s">
        <v>73</v>
      </c>
      <c r="E60" s="158"/>
      <c r="F60" s="197" t="s">
        <v>61</v>
      </c>
      <c r="G60" s="166">
        <v>5000000</v>
      </c>
      <c r="H60" s="193">
        <v>47529000</v>
      </c>
      <c r="I60" s="35"/>
    </row>
    <row r="61" spans="2:9" ht="16.5" customHeight="1">
      <c r="B61" s="133" t="s">
        <v>211</v>
      </c>
      <c r="C61" s="134" t="s">
        <v>381</v>
      </c>
      <c r="D61" s="177" t="s">
        <v>73</v>
      </c>
      <c r="E61" s="158"/>
      <c r="F61" s="197" t="s">
        <v>60</v>
      </c>
      <c r="G61" s="166">
        <v>145000000</v>
      </c>
      <c r="H61" s="193">
        <v>145000000</v>
      </c>
      <c r="I61" s="35"/>
    </row>
    <row r="62" spans="2:9" ht="16.5" customHeight="1">
      <c r="B62" s="133" t="s">
        <v>211</v>
      </c>
      <c r="C62" s="134" t="s">
        <v>382</v>
      </c>
      <c r="D62" s="177" t="s">
        <v>73</v>
      </c>
      <c r="E62" s="158"/>
      <c r="F62" s="197" t="s">
        <v>60</v>
      </c>
      <c r="G62" s="166">
        <v>65000000</v>
      </c>
      <c r="H62" s="193">
        <v>65000000</v>
      </c>
      <c r="I62" s="35"/>
    </row>
    <row r="63" spans="2:9" ht="16.5" customHeight="1">
      <c r="B63" s="133" t="s">
        <v>211</v>
      </c>
      <c r="C63" s="134" t="s">
        <v>87</v>
      </c>
      <c r="D63" s="177" t="s">
        <v>73</v>
      </c>
      <c r="E63" s="158"/>
      <c r="F63" s="197" t="s">
        <v>61</v>
      </c>
      <c r="G63" s="166">
        <v>15000000</v>
      </c>
      <c r="H63" s="193">
        <v>142587000</v>
      </c>
      <c r="I63" s="35"/>
    </row>
    <row r="64" spans="2:9" ht="16.5" customHeight="1">
      <c r="B64" s="133" t="s">
        <v>211</v>
      </c>
      <c r="C64" s="134" t="s">
        <v>94</v>
      </c>
      <c r="D64" s="177" t="s">
        <v>73</v>
      </c>
      <c r="E64" s="158"/>
      <c r="F64" s="197" t="s">
        <v>61</v>
      </c>
      <c r="G64" s="166">
        <v>10000000</v>
      </c>
      <c r="H64" s="193">
        <v>95058000</v>
      </c>
      <c r="I64" s="35"/>
    </row>
    <row r="65" spans="2:9" ht="16.5" customHeight="1">
      <c r="B65" s="133" t="s">
        <v>211</v>
      </c>
      <c r="C65" s="134" t="s">
        <v>248</v>
      </c>
      <c r="D65" s="177" t="s">
        <v>73</v>
      </c>
      <c r="E65" s="158"/>
      <c r="F65" s="197" t="s">
        <v>61</v>
      </c>
      <c r="G65" s="166">
        <v>16000000</v>
      </c>
      <c r="H65" s="193">
        <v>152092800</v>
      </c>
      <c r="I65" s="35"/>
    </row>
    <row r="66" spans="2:9" ht="16.5" customHeight="1">
      <c r="B66" s="133" t="s">
        <v>211</v>
      </c>
      <c r="C66" s="134" t="s">
        <v>340</v>
      </c>
      <c r="D66" s="177" t="s">
        <v>73</v>
      </c>
      <c r="E66" s="158"/>
      <c r="F66" s="197" t="s">
        <v>61</v>
      </c>
      <c r="G66" s="166">
        <v>15000000</v>
      </c>
      <c r="H66" s="193">
        <v>142587000</v>
      </c>
      <c r="I66" s="35"/>
    </row>
    <row r="67" spans="2:9" ht="16.5" customHeight="1">
      <c r="B67" s="133" t="s">
        <v>211</v>
      </c>
      <c r="C67" s="134" t="s">
        <v>341</v>
      </c>
      <c r="D67" s="177" t="s">
        <v>73</v>
      </c>
      <c r="E67" s="158"/>
      <c r="F67" s="197" t="s">
        <v>61</v>
      </c>
      <c r="G67" s="166">
        <v>3000000</v>
      </c>
      <c r="H67" s="193">
        <v>28517400</v>
      </c>
      <c r="I67" s="35"/>
    </row>
    <row r="68" spans="2:9" ht="16.5" customHeight="1">
      <c r="B68" s="133" t="s">
        <v>358</v>
      </c>
      <c r="C68" s="134" t="s">
        <v>317</v>
      </c>
      <c r="D68" s="177" t="s">
        <v>73</v>
      </c>
      <c r="E68" s="186"/>
      <c r="F68" s="177" t="s">
        <v>60</v>
      </c>
      <c r="G68" s="193">
        <v>75000000</v>
      </c>
      <c r="H68" s="193">
        <v>75000000</v>
      </c>
      <c r="I68" s="35"/>
    </row>
    <row r="69" spans="2:9">
      <c r="B69" s="133" t="s">
        <v>358</v>
      </c>
      <c r="C69" s="134" t="s">
        <v>317</v>
      </c>
      <c r="D69" s="177" t="s">
        <v>73</v>
      </c>
      <c r="E69" s="186"/>
      <c r="F69" s="198" t="s">
        <v>60</v>
      </c>
      <c r="G69" s="195">
        <v>202000000</v>
      </c>
      <c r="H69" s="193">
        <v>202000000</v>
      </c>
      <c r="I69" s="27"/>
    </row>
    <row r="70" spans="2:9">
      <c r="B70" s="133" t="s">
        <v>358</v>
      </c>
      <c r="C70" s="134" t="s">
        <v>96</v>
      </c>
      <c r="D70" s="177" t="s">
        <v>73</v>
      </c>
      <c r="E70" s="186"/>
      <c r="F70" s="197" t="s">
        <v>61</v>
      </c>
      <c r="G70" s="166">
        <v>7000000</v>
      </c>
      <c r="H70" s="193">
        <v>66540600</v>
      </c>
      <c r="I70" s="27"/>
    </row>
    <row r="71" spans="2:9">
      <c r="B71" s="133" t="s">
        <v>358</v>
      </c>
      <c r="C71" s="134" t="s">
        <v>212</v>
      </c>
      <c r="D71" s="177" t="s">
        <v>73</v>
      </c>
      <c r="E71" s="186"/>
      <c r="F71" s="197" t="s">
        <v>61</v>
      </c>
      <c r="G71" s="166">
        <v>5000000</v>
      </c>
      <c r="H71" s="193">
        <v>47529000</v>
      </c>
      <c r="I71" s="27"/>
    </row>
    <row r="72" spans="2:9">
      <c r="B72" s="133" t="s">
        <v>210</v>
      </c>
      <c r="C72" s="134" t="s">
        <v>67</v>
      </c>
      <c r="D72" s="177" t="s">
        <v>73</v>
      </c>
      <c r="E72" s="158"/>
      <c r="F72" s="197" t="s">
        <v>61</v>
      </c>
      <c r="G72" s="166">
        <v>6250000</v>
      </c>
      <c r="H72" s="193">
        <v>59411250</v>
      </c>
      <c r="I72" s="27"/>
    </row>
    <row r="73" spans="2:9">
      <c r="B73" s="133"/>
      <c r="C73" s="134"/>
      <c r="D73" s="146"/>
      <c r="E73" s="158"/>
      <c r="F73" s="197"/>
      <c r="G73" s="193"/>
      <c r="H73" s="193"/>
      <c r="I73" s="27"/>
    </row>
    <row r="74" spans="2:9">
      <c r="B74" s="133" t="s">
        <v>352</v>
      </c>
      <c r="C74" s="134"/>
      <c r="D74" s="138" t="s">
        <v>344</v>
      </c>
      <c r="E74" s="158"/>
      <c r="F74" s="177" t="s">
        <v>60</v>
      </c>
      <c r="G74" s="193">
        <v>1059605915</v>
      </c>
      <c r="H74" s="193">
        <v>1059605915</v>
      </c>
      <c r="I74" s="27"/>
    </row>
    <row r="75" spans="2:9">
      <c r="B75" s="133" t="s">
        <v>352</v>
      </c>
      <c r="D75" s="138" t="s">
        <v>344</v>
      </c>
      <c r="F75" s="177" t="s">
        <v>61</v>
      </c>
      <c r="G75" s="193">
        <v>6018325.653811357</v>
      </c>
      <c r="H75" s="193">
        <v>57209000</v>
      </c>
      <c r="I75" s="27"/>
    </row>
    <row r="76" spans="2:9">
      <c r="B76" s="133" t="s">
        <v>352</v>
      </c>
      <c r="D76" s="138" t="s">
        <v>344</v>
      </c>
      <c r="F76" s="177" t="s">
        <v>97</v>
      </c>
      <c r="G76" s="193">
        <v>5116523.1749027008</v>
      </c>
      <c r="H76" s="193">
        <v>43383000</v>
      </c>
      <c r="I76" s="27"/>
    </row>
    <row r="77" spans="2:9">
      <c r="B77" s="133" t="s">
        <v>353</v>
      </c>
      <c r="C77" s="4"/>
      <c r="D77" s="138" t="s">
        <v>344</v>
      </c>
      <c r="E77" s="158"/>
      <c r="F77" s="177" t="s">
        <v>60</v>
      </c>
      <c r="G77" s="193">
        <v>3284000</v>
      </c>
      <c r="H77" s="193">
        <v>3284000</v>
      </c>
      <c r="I77" s="27"/>
    </row>
    <row r="78" spans="2:9">
      <c r="B78" s="133" t="s">
        <v>354</v>
      </c>
      <c r="C78" s="4"/>
      <c r="D78" s="138" t="s">
        <v>344</v>
      </c>
      <c r="E78" s="158"/>
      <c r="F78" s="177" t="s">
        <v>60</v>
      </c>
      <c r="G78" s="193">
        <v>205053000</v>
      </c>
      <c r="H78" s="193">
        <v>205053000</v>
      </c>
      <c r="I78" s="27"/>
    </row>
    <row r="79" spans="2:9">
      <c r="B79" s="133" t="s">
        <v>383</v>
      </c>
      <c r="C79" s="4"/>
      <c r="D79" s="138" t="s">
        <v>344</v>
      </c>
      <c r="E79" s="158"/>
      <c r="F79" s="177" t="s">
        <v>61</v>
      </c>
      <c r="G79" s="193">
        <v>9999011.1300000008</v>
      </c>
      <c r="H79" s="193">
        <v>95048758.459999993</v>
      </c>
    </row>
    <row r="80" spans="2:9">
      <c r="B80" s="133" t="s">
        <v>384</v>
      </c>
      <c r="C80" s="4"/>
      <c r="D80" s="138" t="s">
        <v>344</v>
      </c>
      <c r="E80" s="158"/>
      <c r="F80" s="177" t="s">
        <v>60</v>
      </c>
      <c r="G80" s="193">
        <v>500000000</v>
      </c>
      <c r="H80" s="193">
        <v>500000000</v>
      </c>
    </row>
    <row r="81" spans="2:8">
      <c r="B81" s="133" t="s">
        <v>385</v>
      </c>
      <c r="C81" s="4"/>
      <c r="D81" s="138" t="s">
        <v>344</v>
      </c>
      <c r="E81" s="177"/>
      <c r="F81" s="177" t="s">
        <v>61</v>
      </c>
      <c r="G81" s="193">
        <v>52599465.589429609</v>
      </c>
      <c r="H81" s="193">
        <v>500000000</v>
      </c>
    </row>
    <row r="82" spans="2:8">
      <c r="B82" s="133"/>
      <c r="C82" s="4"/>
      <c r="D82" s="138"/>
      <c r="E82" s="177"/>
      <c r="F82" s="177"/>
      <c r="G82" s="193"/>
    </row>
    <row r="83" spans="2:8">
      <c r="C83" s="4"/>
      <c r="D83" s="158"/>
      <c r="E83" s="158"/>
      <c r="F83" s="158"/>
      <c r="H83" s="183">
        <f>SUM(H20:H81)</f>
        <v>9534456602.2600002</v>
      </c>
    </row>
    <row r="84" spans="2:8">
      <c r="C84" s="4"/>
      <c r="D84" s="158"/>
      <c r="E84" s="158"/>
      <c r="F84" s="158"/>
      <c r="H84" s="183"/>
    </row>
    <row r="85" spans="2:8">
      <c r="B85" s="4"/>
      <c r="C85" s="4"/>
      <c r="D85" s="158"/>
      <c r="E85" s="158"/>
      <c r="F85" s="158"/>
      <c r="G85" s="158" t="s">
        <v>253</v>
      </c>
      <c r="H85" s="179">
        <f>H75/G75</f>
        <v>9.5058000000000007</v>
      </c>
    </row>
    <row r="86" spans="2:8">
      <c r="C86" s="4"/>
      <c r="D86" s="158"/>
      <c r="E86" s="158"/>
      <c r="F86" s="158"/>
      <c r="G86" s="158" t="s">
        <v>252</v>
      </c>
      <c r="H86" s="179">
        <f>H76/G76</f>
        <v>8.4789999999999992</v>
      </c>
    </row>
    <row r="87" spans="2:8">
      <c r="C87" s="4"/>
      <c r="D87" s="158"/>
      <c r="E87" s="158"/>
      <c r="F87" s="158"/>
    </row>
    <row r="89" spans="2:8">
      <c r="B89" s="4" t="s">
        <v>342</v>
      </c>
    </row>
    <row r="90" spans="2:8">
      <c r="B90" s="4" t="s">
        <v>343</v>
      </c>
    </row>
  </sheetData>
  <sortState ref="B20:H62">
    <sortCondition ref="B20:B62"/>
  </sortState>
  <printOptions horizontalCentered="1"/>
  <pageMargins left="0.19685039370078741" right="0.31496062992125984" top="0.27559055118110237" bottom="0.31496062992125984" header="0.31496062992125984" footer="0.31496062992125984"/>
  <pageSetup paperSize="9" scale="51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Pool overview</vt:lpstr>
      <vt:lpstr>Substitute Collateral</vt:lpstr>
      <vt:lpstr>Cover!Print_Area</vt:lpstr>
      <vt:lpstr>'Pool overview'!Print_Area</vt:lpstr>
      <vt:lpstr>'Substitute Collateral'!Print_Area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Eivind Hegelstad</dc:creator>
  <cp:lastModifiedBy>Eivind Hegelstad</cp:lastModifiedBy>
  <cp:lastPrinted>2015-05-07T09:16:50Z</cp:lastPrinted>
  <dcterms:created xsi:type="dcterms:W3CDTF">2011-04-15T10:59:56Z</dcterms:created>
  <dcterms:modified xsi:type="dcterms:W3CDTF">2015-10-30T10:25:00Z</dcterms:modified>
</cp:coreProperties>
</file>