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parebank1.sharepoint.com/teams/SpareBank1Boligkreditt/Delte dokumenter/SpareBank 1 Boligkreditt/1. Boligkreditt/Prosjekter/Green Bonds Project/Impact and Allocation/"/>
    </mc:Choice>
  </mc:AlternateContent>
  <xr:revisionPtr revIDLastSave="41" documentId="8_{13EBBFF4-A480-4C3B-9B00-E279A81310DB}" xr6:coauthVersionLast="47" xr6:coauthVersionMax="47" xr10:uidLastSave="{99A46DFD-819C-4AA3-8094-5BDF2B061286}"/>
  <bookViews>
    <workbookView xWindow="28680" yWindow="-120" windowWidth="29040" windowHeight="17520" activeTab="2" xr2:uid="{F81ACC98-EA1C-4CB9-8EF2-48B11679F321}"/>
  </bookViews>
  <sheets>
    <sheet name="Green Funding Alloc Report" sheetId="3" r:id="rId1"/>
    <sheet name="EuGB Alloc Report (Table B)" sheetId="6" r:id="rId2"/>
    <sheet name="Green Funding Impact Report" sheetId="2" r:id="rId3"/>
  </sheets>
  <externalReferences>
    <externalReference r:id="rId4"/>
  </externalReferences>
  <definedNames>
    <definedName name="Avg_CO2_factor_EU_LCA">'[1]C1 bakgrunnsdata og impact'!$F$81</definedName>
    <definedName name="Avg_CO2_factor_NO_fys_el">'[1]C1 bakgrunnsdata og impact'!$F$83</definedName>
    <definedName name="Avg_CO2_factor_NO_LCA">'[1]C1 bakgrunnsdata og impact'!$F$82</definedName>
    <definedName name="Avg_CO2_factor_NO_varedek">'[1]C1 bakgrunnsdata og impact'!$F$84</definedName>
    <definedName name="Avg_kWh_m2_2021_apartments">'[1]C1 bakgrunnsdata og impact'!$I$39</definedName>
    <definedName name="Avg_kWh_m2_2021_hotel">'[1]C1 bakgrunnsdata'!$U$17</definedName>
    <definedName name="Avg_kWh_m2_2021_industry">'[1]C1 bakgrunnsdata'!$X$17</definedName>
    <definedName name="Avg_kWh_m2_2021_office">'[1]C1 bakgrunnsdata'!$O$17</definedName>
    <definedName name="Avg_kWh_m2_2021_retail">'[1]C1 bakgrunnsdata'!$R$17</definedName>
    <definedName name="Avg_kWh_m2_2021_smallresb">'[1]C1 bakgrunnsdata og impact'!$J$39</definedName>
    <definedName name="CIQWBGuid" hidden="1">"af4b739d-a2ba-4b06-ae21-a978473ec8cb"</definedName>
    <definedName name="CIQWBInfo" hidden="1">"{ ""CIQVersion"":""9.49.2423.4439"" }"</definedName>
    <definedName name="_xlnm.Print_Area" localSheetId="0">'Green Funding Alloc Report'!$B$4:$I$25</definedName>
    <definedName name="_xlnm.Print_Area" localSheetId="2">'Green Funding Impact Report'!$B$3:$H$30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2" l="1"/>
  <c r="K22" i="6"/>
  <c r="K15" i="6"/>
  <c r="K10" i="6"/>
  <c r="E8" i="3"/>
  <c r="C8" i="3"/>
  <c r="E13" i="3" l="1"/>
  <c r="E12" i="3"/>
  <c r="K21" i="6" l="1"/>
  <c r="K23" i="6" s="1"/>
  <c r="K14" i="6"/>
  <c r="K13" i="6"/>
  <c r="K12" i="6"/>
  <c r="E11" i="3"/>
  <c r="E10" i="3"/>
  <c r="E9" i="3"/>
  <c r="G14" i="2" l="1"/>
  <c r="H14" i="2"/>
  <c r="C11" i="6" l="1"/>
  <c r="E23" i="3"/>
  <c r="E22" i="3"/>
  <c r="C27" i="3"/>
  <c r="C25" i="3"/>
  <c r="C22" i="6" l="1"/>
  <c r="C23" i="6" s="1"/>
</calcChain>
</file>

<file path=xl/sharedStrings.xml><?xml version="1.0" encoding="utf-8"?>
<sst xmlns="http://schemas.openxmlformats.org/spreadsheetml/2006/main" count="107" uniqueCount="96">
  <si>
    <t>Use of Proceeds for Eligible Green Projects</t>
  </si>
  <si>
    <t>Eligible Green Project Portfolio</t>
  </si>
  <si>
    <t>Amount (NOK)</t>
  </si>
  <si>
    <t>Residential Green Buildings</t>
  </si>
  <si>
    <t>Allocated to green bonds</t>
  </si>
  <si>
    <t>Green residential buildings in Norway - NZEB-10%</t>
  </si>
  <si>
    <t>Green residential buildings in Norway - top 15%</t>
  </si>
  <si>
    <t>Maximum Green Funding</t>
  </si>
  <si>
    <t>(usage)</t>
  </si>
  <si>
    <t xml:space="preserve">Eligible Project Category
</t>
  </si>
  <si>
    <t>Annual Site Energy Savings</t>
  </si>
  <si>
    <t>Annual CO2 Emission Avoidance</t>
  </si>
  <si>
    <t>a/</t>
  </si>
  <si>
    <t>b/</t>
  </si>
  <si>
    <t>c/</t>
  </si>
  <si>
    <t>d/</t>
  </si>
  <si>
    <t>e/</t>
  </si>
  <si>
    <t>NOK</t>
  </si>
  <si>
    <t>%</t>
  </si>
  <si>
    <t>Total</t>
  </si>
  <si>
    <t>Portfolio based green bond report according to the Harmonized Framework for Impact Reporting</t>
  </si>
  <si>
    <t>Eligible category</t>
  </si>
  <si>
    <t>Signed amount represents the amount legally committed by the issuer for the portfolio or portfolio components eligible for Green Bond financing</t>
  </si>
  <si>
    <t>This is the share of the total portfolio cost that is financed by the issuer</t>
  </si>
  <si>
    <t>This is the share of the total portfolio costs that is Green Bond eligible</t>
  </si>
  <si>
    <t xml:space="preserve">- Percentage of Eligible Green Project Portfolio allocated to net proceeds of green funding: </t>
  </si>
  <si>
    <t>- Percentage of net proceeds of Green Bond allocated to Eligible Green Project Portfolio:</t>
  </si>
  <si>
    <t>ICMA Green: EUR 1 bn 09/27 (ISIN XS2234568983), FX 10.09</t>
  </si>
  <si>
    <t>ICMA Green: SEK 3.0 bn 10/30 (ISIN XS3218003195), FX 1.07</t>
  </si>
  <si>
    <t>Eligble Total Portfolio</t>
  </si>
  <si>
    <t>Total value of portfolio of environmentally sustainable assets:</t>
  </si>
  <si>
    <t>Issuing Entity: SpareBank 1 Boligkreditt AS</t>
  </si>
  <si>
    <t>Basic Description</t>
  </si>
  <si>
    <t>Allocation to Taxonomy aligned activities (%)</t>
  </si>
  <si>
    <t>100% financial assets</t>
  </si>
  <si>
    <t>Asset Type</t>
  </si>
  <si>
    <t>For the avoidance of doubt, EuGBs align with ICMA Green Bond Principles 2025, as assessed by Moody’s. Other relevant information is published at SpaBol’s green bond webpage section, including Norconsult's impact report, is available at the following link: https://spabol.sparebank1.no/green-bonds</t>
  </si>
  <si>
    <t>Other relevant information</t>
  </si>
  <si>
    <t>- Percentage of Eligible Green Loan Portfolio allocated for Green Bonds</t>
  </si>
  <si>
    <t>Unallocated Amount of Eligible Green Project Portfolio</t>
  </si>
  <si>
    <t>Residential Green Buildings*</t>
  </si>
  <si>
    <t>*Green eligible mortgages are for (a) NZEB-10% for houses constructed from 2021 and (b) Top 15% for houses constructed before 2021</t>
  </si>
  <si>
    <r>
      <rPr>
        <b/>
        <sz val="10"/>
        <color rgb="FF000000"/>
        <rFont val="Roboto"/>
      </rPr>
      <t>Name</t>
    </r>
    <r>
      <rPr>
        <sz val="10"/>
        <color rgb="FF000000"/>
        <rFont val="Roboto"/>
      </rPr>
      <t xml:space="preserve">: Green Buildings
</t>
    </r>
    <r>
      <rPr>
        <b/>
        <sz val="10"/>
        <color rgb="FF000000"/>
        <rFont val="Roboto"/>
      </rPr>
      <t>Location</t>
    </r>
    <r>
      <rPr>
        <sz val="10"/>
        <color rgb="FF000000"/>
        <rFont val="Roboto"/>
      </rPr>
      <t xml:space="preserve">: Norway
</t>
    </r>
    <r>
      <rPr>
        <b/>
        <sz val="10"/>
        <color rgb="FF000000"/>
        <rFont val="Roboto"/>
      </rPr>
      <t>Description</t>
    </r>
    <r>
      <rPr>
        <sz val="10"/>
        <color rgb="FF000000"/>
        <rFont val="Roboto"/>
      </rPr>
      <t>: Loans to (re)finance the acquisition and ownership of new or existing residential buildings</t>
    </r>
  </si>
  <si>
    <t>Portfolio of environmentally sustainable assets (NOKm)</t>
  </si>
  <si>
    <t>Outstanding European Green Bonds (NOKm)</t>
  </si>
  <si>
    <t>Portfolio eligble for allocation</t>
  </si>
  <si>
    <t>EU Economic Activity 
NACE code(s)</t>
  </si>
  <si>
    <t>Environmental Objective
Climate Delegated Act to determine eligbility criteria 
Impact methodology &amp; assumptions information</t>
  </si>
  <si>
    <t>Amount of new projects 
Amount of new European Green Bond issuance in the calendar year of issuance</t>
  </si>
  <si>
    <t>Indication of share of financing and refinancing 
(Vintage of eligble mortgages)*</t>
  </si>
  <si>
    <t>Total value of portfolio of environmentally sustainable assets that is taxonomy-aligned:</t>
  </si>
  <si>
    <t>Green Funding Allocation Report 2026</t>
  </si>
  <si>
    <t>European Green Bond 2026 Allocation Report - Table B</t>
  </si>
  <si>
    <t>Green Funding Impact Report 2026</t>
  </si>
  <si>
    <t>Share of Total Green Financing</t>
  </si>
  <si>
    <t>tCO2/year</t>
  </si>
  <si>
    <t xml:space="preserve">This overview has been derived from Table B in Annex II of the EuGBS Regulation (bond proceeds are allocated to a portfolio of assets) and should be read in conjuntion with the full Allocation Report available on the SpaBol green bonds website (when available). </t>
  </si>
  <si>
    <t xml:space="preserve">Note that this information has not been reviewed by an External Reviewer and hence does not constitute the formal Allocation Report as per the EuGB Regulation. </t>
  </si>
  <si>
    <t xml:space="preserve"> - Climate Change Mitigation 
- The Climate Delegated Act published in the Official Journal on 9 December 2021 and applicable since January 2022 (https://eur-lex.europa.eu/legal-content/EN/TXT/?uri=CELEX:32021R2139)
- Methodology and assumptions in relation to impact may be found in the Multiconsult report on the issuer's green bonds website (https://spabol.sparebank1.no/green-bonds)</t>
  </si>
  <si>
    <t>Additions / removals from the portfolio when new EuGBs are added to the portfolio or (maturing) EuGBs are removed from the portfolio</t>
  </si>
  <si>
    <t xml:space="preserve">-Annual Site Energy Savings </t>
  </si>
  <si>
    <t>Impact indicators (calculated using the difference between the top 15% of buildings and NZEB-10% compliant buildings vs the national building stock bechmarks)</t>
  </si>
  <si>
    <t>-Annual CO2 Emission Avoidance</t>
  </si>
  <si>
    <t>Eligibility for Green Funding (ICMA &amp; EuGB Bonds)*</t>
  </si>
  <si>
    <t>*Allocation is identical for both EU Green Bonds and ICMA Green Bonds, with proceeds allocated solely to 100% EU Taxonomy-aligned assets.</t>
  </si>
  <si>
    <t>Not applicable. As this is a pre-issuance report referring to EuGBs, there is no previous allocation report to refer to for comparison. In any case, above we disclose the amount of new financial assets added to the portfolio in the year of reporting, as well as the prior 3 years, to indicate the vintage of the portfolio</t>
  </si>
  <si>
    <t>Outstanding ICMA Green Bonds (NOKm)</t>
  </si>
  <si>
    <t>Total value of outstanding Green Bonds:</t>
  </si>
  <si>
    <t>- 7.7 Acquisition and ownership of buildings
- NACE code(s):
L68.10
L68.20</t>
  </si>
  <si>
    <t>**Allocation is identical for both EU Green Bonds and ICMA Green Bonds, with proceeds allocated solely to 100% EU Taxonomy-aligned assets.</t>
  </si>
  <si>
    <t>Total value of outstanding European Green Bonds**</t>
  </si>
  <si>
    <t>Total value of outstanding ICMA Green Bonds**</t>
  </si>
  <si>
    <t>Portfolio date: 30 June 2026</t>
  </si>
  <si>
    <t>***SpaBol notes ESMA’s latest communication in Dec 2024 (https://www.esma.europa.eu/publications-data/questions-answers/2368) on assessing compliance with the PAB exclusions for green bonds that are not marketed under the EU Green Bond Standard. This guidance mentions that a ‘look through’ approach may be used to assess compliance with all the PAB exclusions criteria (except for part (c)), which is interpretated to mean that the exclusionary screening may be done at a green asset/project level only. On this basis, SpaBol has not assessed or applied these PAB exclusion criteria at the issuer level, i.e. in respect of SpaBol. Furthermore, given the positive screening approach applied in the green bond framework for eligible green proceeds assets and projects, this implies that any negative screening in accordance with the PAB exclusions is not necessary, as the criteria in the framework are inherently fitting within the PAB exclusionary criteria. ESMA’s guidance notes that part (c) of the PAB exclusions criteria is not in scope for this ‘look through’ approach, which implies that this criteria is only applied at the issuer level. SpaBol is not aware of any benchmark administrators deeming SpaBol in violation of the UN Global Compact / OECD guidelines for multinational enterprises.</t>
  </si>
  <si>
    <t>- SpaBol considers its ICMA green bonds as complying with the Paris Aligned Benchmarks Exclusions Criteria***</t>
  </si>
  <si>
    <t>- EU Taxonomy alignment for Green Bonds (ICMA &amp; EuGB)**</t>
  </si>
  <si>
    <t xml:space="preserve">*'SpaBol allocates EuGB proceeds for re-financing and new financing. Given the dynamic nature of the portfolio approach, the portfolio evolves over time. Hence, detail on the vintage of the current eligble portfolio is provided instead (amount and percentage of new mortgages transferred to the EuGB eligble portfolio, based on loan origination date) </t>
  </si>
  <si>
    <t>- Green Buildings originated since 30/6/2025 (1yr)</t>
  </si>
  <si>
    <t>- Green Buildings originated since 30/6/2023 (3yrs)</t>
  </si>
  <si>
    <t>GWh/year</t>
  </si>
  <si>
    <t>Green residential buildings in Norway - EPC A</t>
  </si>
  <si>
    <t>** Calculated based on Norwegian physically delivered electricity in 2025 as provided by the NVE (emissions factor of 11g CO2/KWh). Using a European mix (EU27+ UK+ Norway) emissions factor, which accounts for cross-border trade in electricity with the European grid, then avoided emissions = 76,130 tCO2/yr. The Norwegian emissions factor is based on recommendations from Finance Norway, and is aligned with the factor that is used to calculate SpaBol’s financed emissions. See Multiconsult's impact assessment here for further information: https://spabol.sparebank1.no/hubfs/Impact%20Assessment%20Report%20SpareBank%201%20Boligkreditt%202026%20rev%2001.pdf?hsLang=en</t>
  </si>
  <si>
    <t>Portfolio date: 30 June 2026; Outstanding bonds as of September 2026</t>
  </si>
  <si>
    <t xml:space="preserve">Allocation of green funding </t>
  </si>
  <si>
    <t>ICMA Green: EUR 0.75 bn 05/30 (ISIN XS2624502105), FX 12</t>
  </si>
  <si>
    <t>ICMA Green: EUR 1bn 09/27 (ISIN XS2234568983), FX 10.09</t>
  </si>
  <si>
    <r>
      <rPr>
        <b/>
        <sz val="10"/>
        <rFont val="Roboto"/>
      </rPr>
      <t>ICMA Green:</t>
    </r>
    <r>
      <rPr>
        <sz val="10"/>
        <rFont val="Roboto"/>
      </rPr>
      <t xml:space="preserve"> EUR 0.75bn 05/30 (ISIN XS2624502105), FX 12</t>
    </r>
  </si>
  <si>
    <t>ICMA Green: SEK 3bn 10/30 (ISIN XS3218003195), FX 1.07</t>
  </si>
  <si>
    <t>Reporting period: 30/06/2025 – 30/06/2026; Outstanding bonds as of September 2026</t>
  </si>
  <si>
    <t>ICMA Green: SEK 3bn 06/31 (ISIN XS3418613496), FX 1.018</t>
  </si>
  <si>
    <r>
      <rPr>
        <sz val="10"/>
        <rFont val="Roboto"/>
      </rPr>
      <t xml:space="preserve">EuGB &amp; ICMA Green: EUR 1bn 08/33 (ISIN XS3482718734), </t>
    </r>
    <r>
      <rPr>
        <sz val="10"/>
        <color rgb="FFFF0000"/>
        <rFont val="Roboto"/>
      </rPr>
      <t>FX 10.915</t>
    </r>
  </si>
  <si>
    <t>EPC label A</t>
  </si>
  <si>
    <t>Amount and percentage of new mortgages transferred to the EuGB eligble portfolio, based on loan origination date: 
- Green Buildings originated since 30/6/2025: NOK 14,766m (19% of total portfolio)
- Green Buildings originated since 30/6/2023: NOK 42.189 (53% of total portfolio)</t>
  </si>
  <si>
    <r>
      <t xml:space="preserve">- Green Buildings originated since 30/6/2025: </t>
    </r>
    <r>
      <rPr>
        <sz val="10"/>
        <rFont val="Roboto"/>
      </rPr>
      <t>NOK 14.766m (19% of total portfolio)</t>
    </r>
    <r>
      <rPr>
        <sz val="10"/>
        <color rgb="FFFF0000"/>
        <rFont val="Roboto"/>
      </rPr>
      <t xml:space="preserve">
</t>
    </r>
    <r>
      <rPr>
        <sz val="10"/>
        <color rgb="FF000000"/>
        <rFont val="Roboto"/>
      </rPr>
      <t xml:space="preserve">
</t>
    </r>
    <r>
      <rPr>
        <sz val="10"/>
        <rFont val="Roboto"/>
      </rPr>
      <t xml:space="preserve">- EuGBs issued in 2026: No EuGB issuance prior to the reporting date. </t>
    </r>
  </si>
  <si>
    <t>EuGB &amp; ICMA Green: EUR 1 bn 08/33 (ISIN XS3482718734), FX 10.915</t>
  </si>
  <si>
    <t>ICMA Green: SEK 3 bn 06/31 (ISIN XS3418613496), FX 1.018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</si>
</sst>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quot;\ * #,##0.00_ ;_ &quot;€&quot;\ * \-#,##0.00_ ;_ &quot;€&quot;\ * &quot;-&quot;??_ ;_ @_ "/>
    <numFmt numFmtId="165" formatCode="_ * #,##0.00_ ;_ * \-#,##0.00_ ;_ * &quot;-&quot;??_ ;_ @_ "/>
    <numFmt numFmtId="166" formatCode="_ * #,##0_ ;_ * \-#,##0_ ;_ * &quot;-&quot;??_ ;_ @_ "/>
    <numFmt numFmtId="167" formatCode="0.0%"/>
    <numFmt numFmtId="168" formatCode="0.000%"/>
    <numFmt numFmtId="169" formatCode="0.000"/>
    <numFmt numFmtId="170" formatCode="_-* #,##0_-;\-* #,##0_-;_-* &quot;-&quot;??_-;_-@_-"/>
    <numFmt numFmtId="171" formatCode="#,##0.0"/>
  </numFmts>
  <fonts count="22" x14ac:knownFonts="1">
    <font>
      <sz val="11"/>
      <color theme="1"/>
      <name val="Aptos Narrow"/>
      <family val="2"/>
      <scheme val="minor"/>
    </font>
    <font>
      <sz val="11"/>
      <color theme="1"/>
      <name val="Aptos Narrow"/>
      <family val="2"/>
      <scheme val="minor"/>
    </font>
    <font>
      <b/>
      <sz val="11"/>
      <color theme="1"/>
      <name val="Times New Roman"/>
      <family val="1"/>
    </font>
    <font>
      <sz val="11"/>
      <color theme="1"/>
      <name val="Times New Roman"/>
      <family val="1"/>
    </font>
    <font>
      <sz val="11"/>
      <color rgb="FFC00000"/>
      <name val="Aptos Narrow"/>
      <family val="2"/>
      <scheme val="minor"/>
    </font>
    <font>
      <u/>
      <sz val="11"/>
      <color theme="10"/>
      <name val="Aptos Narrow"/>
      <family val="2"/>
      <scheme val="minor"/>
    </font>
    <font>
      <b/>
      <sz val="11"/>
      <color theme="1"/>
      <name val="Roboto"/>
    </font>
    <font>
      <sz val="11"/>
      <color theme="1"/>
      <name val="Roboto"/>
    </font>
    <font>
      <b/>
      <sz val="10"/>
      <color theme="1"/>
      <name val="Roboto"/>
    </font>
    <font>
      <sz val="10"/>
      <color theme="1"/>
      <name val="Roboto"/>
    </font>
    <font>
      <sz val="10"/>
      <color rgb="FFFF0000"/>
      <name val="Roboto"/>
    </font>
    <font>
      <sz val="10"/>
      <name val="Roboto"/>
    </font>
    <font>
      <b/>
      <sz val="10"/>
      <name val="Roboto"/>
    </font>
    <font>
      <b/>
      <i/>
      <sz val="10"/>
      <color theme="1"/>
      <name val="Roboto"/>
    </font>
    <font>
      <i/>
      <sz val="10"/>
      <color theme="1"/>
      <name val="Roboto"/>
    </font>
    <font>
      <b/>
      <sz val="14"/>
      <color theme="3" tint="9.9978637043366805E-2"/>
      <name val="Roboto"/>
    </font>
    <font>
      <b/>
      <u/>
      <sz val="10"/>
      <color rgb="FF000000"/>
      <name val="Roboto"/>
    </font>
    <font>
      <b/>
      <sz val="10"/>
      <color rgb="FF000000"/>
      <name val="Roboto"/>
    </font>
    <font>
      <sz val="10"/>
      <color rgb="FF000000"/>
      <name val="Roboto"/>
    </font>
    <font>
      <sz val="11"/>
      <color rgb="FFFFC000"/>
      <name val="Aptos Narrow"/>
      <family val="2"/>
      <scheme val="minor"/>
    </font>
    <font>
      <b/>
      <i/>
      <sz val="10"/>
      <color rgb="FF000000"/>
      <name val="Roboto"/>
    </font>
    <font>
      <i/>
      <sz val="10"/>
      <name val="Roboto"/>
    </font>
  </fonts>
  <fills count="3">
    <fill>
      <patternFill patternType="none"/>
    </fill>
    <fill>
      <patternFill patternType="gray125"/>
    </fill>
    <fill>
      <patternFill patternType="solid">
        <fgColor theme="0"/>
        <bgColor indexed="64"/>
      </patternFill>
    </fill>
  </fills>
  <borders count="37">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6">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146">
    <xf numFmtId="0" fontId="0" fillId="0" borderId="0" xfId="0"/>
    <xf numFmtId="0" fontId="2" fillId="2" borderId="0" xfId="0" applyFont="1" applyFill="1" applyAlignment="1">
      <alignment vertical="center"/>
    </xf>
    <xf numFmtId="0" fontId="2" fillId="2" borderId="0" xfId="0" applyFont="1" applyFill="1" applyAlignment="1">
      <alignment horizontal="left" vertical="center"/>
    </xf>
    <xf numFmtId="0" fontId="3" fillId="2" borderId="0" xfId="0" applyFont="1" applyFill="1" applyAlignment="1">
      <alignment vertical="center"/>
    </xf>
    <xf numFmtId="0" fontId="3" fillId="2" borderId="0" xfId="0" applyFont="1" applyFill="1"/>
    <xf numFmtId="0" fontId="3" fillId="0" borderId="0" xfId="0" applyFont="1" applyAlignment="1">
      <alignment vertical="center"/>
    </xf>
    <xf numFmtId="0" fontId="0" fillId="0" borderId="0" xfId="0" applyAlignment="1">
      <alignment vertical="center"/>
    </xf>
    <xf numFmtId="0" fontId="0" fillId="2" borderId="0" xfId="0" applyFill="1" applyAlignment="1">
      <alignment vertical="center"/>
    </xf>
    <xf numFmtId="167" fontId="0" fillId="0" borderId="0" xfId="3" applyNumberFormat="1" applyFont="1" applyAlignment="1">
      <alignment vertical="center"/>
    </xf>
    <xf numFmtId="0" fontId="0" fillId="0" borderId="0" xfId="0" applyAlignment="1">
      <alignment vertical="center" wrapText="1"/>
    </xf>
    <xf numFmtId="166" fontId="0" fillId="0" borderId="0" xfId="0" applyNumberFormat="1" applyAlignment="1">
      <alignment vertical="center"/>
    </xf>
    <xf numFmtId="0" fontId="0" fillId="2" borderId="0" xfId="0" applyFill="1" applyAlignment="1">
      <alignment horizontal="left" vertical="center"/>
    </xf>
    <xf numFmtId="0" fontId="0" fillId="0" borderId="0" xfId="0" applyAlignment="1">
      <alignment horizontal="left" vertical="center"/>
    </xf>
    <xf numFmtId="0" fontId="0" fillId="2" borderId="0" xfId="0" applyFill="1" applyAlignment="1">
      <alignment vertical="center" wrapText="1"/>
    </xf>
    <xf numFmtId="168" fontId="0" fillId="2" borderId="0" xfId="0" applyNumberFormat="1" applyFill="1" applyAlignment="1">
      <alignment vertical="center" wrapText="1"/>
    </xf>
    <xf numFmtId="9" fontId="0" fillId="2" borderId="0" xfId="0" applyNumberFormat="1" applyFill="1" applyAlignment="1">
      <alignment vertical="center" wrapText="1"/>
    </xf>
    <xf numFmtId="166" fontId="0" fillId="0" borderId="0" xfId="1" applyNumberFormat="1" applyFont="1" applyAlignment="1">
      <alignment vertical="center"/>
    </xf>
    <xf numFmtId="9" fontId="0" fillId="0" borderId="0" xfId="0" applyNumberFormat="1" applyAlignment="1">
      <alignment vertical="center" wrapText="1"/>
    </xf>
    <xf numFmtId="10" fontId="0" fillId="0" borderId="0" xfId="3" applyNumberFormat="1" applyFont="1" applyAlignment="1">
      <alignment vertical="center" wrapText="1"/>
    </xf>
    <xf numFmtId="169" fontId="0" fillId="0" borderId="0" xfId="0" applyNumberFormat="1" applyAlignment="1">
      <alignment vertical="center"/>
    </xf>
    <xf numFmtId="0" fontId="4" fillId="0" borderId="0" xfId="0" applyFont="1" applyAlignment="1">
      <alignment vertical="center"/>
    </xf>
    <xf numFmtId="0" fontId="9" fillId="2" borderId="0" xfId="0" applyFont="1" applyFill="1" applyAlignment="1">
      <alignment vertical="center" wrapText="1"/>
    </xf>
    <xf numFmtId="0" fontId="9" fillId="2" borderId="0" xfId="0" applyFont="1" applyFill="1" applyAlignment="1">
      <alignment vertical="center"/>
    </xf>
    <xf numFmtId="0" fontId="8" fillId="2" borderId="0" xfId="0" applyFont="1" applyFill="1" applyAlignment="1">
      <alignment horizontal="left" vertical="center" wrapText="1"/>
    </xf>
    <xf numFmtId="0" fontId="8" fillId="2" borderId="2" xfId="0" applyFont="1" applyFill="1" applyBorder="1" applyAlignment="1">
      <alignment vertical="center" wrapText="1"/>
    </xf>
    <xf numFmtId="0" fontId="8" fillId="2" borderId="2" xfId="0" applyFont="1" applyFill="1" applyBorder="1" applyAlignment="1">
      <alignment horizontal="right" vertical="center" wrapText="1"/>
    </xf>
    <xf numFmtId="0" fontId="8" fillId="2" borderId="2" xfId="0" applyFont="1" applyFill="1" applyBorder="1" applyAlignment="1">
      <alignment horizontal="left" vertical="center" wrapText="1"/>
    </xf>
    <xf numFmtId="0" fontId="8" fillId="0" borderId="0" xfId="0" applyFont="1" applyAlignment="1">
      <alignment vertical="center" wrapText="1"/>
    </xf>
    <xf numFmtId="166" fontId="8" fillId="2" borderId="3" xfId="1" applyNumberFormat="1" applyFont="1" applyFill="1" applyBorder="1" applyAlignment="1">
      <alignment vertical="center" wrapText="1"/>
    </xf>
    <xf numFmtId="166" fontId="8" fillId="2" borderId="0" xfId="1" applyNumberFormat="1" applyFont="1" applyFill="1" applyBorder="1" applyAlignment="1">
      <alignment vertical="center" wrapText="1"/>
    </xf>
    <xf numFmtId="165" fontId="8" fillId="2" borderId="3" xfId="1" applyFont="1" applyFill="1" applyBorder="1" applyAlignment="1">
      <alignment vertical="center" wrapText="1"/>
    </xf>
    <xf numFmtId="0" fontId="9" fillId="2" borderId="0" xfId="0" applyFont="1" applyFill="1" applyAlignment="1">
      <alignment horizontal="left" vertical="center" wrapText="1"/>
    </xf>
    <xf numFmtId="166" fontId="9" fillId="2" borderId="3" xfId="1" applyNumberFormat="1" applyFont="1" applyFill="1" applyBorder="1" applyAlignment="1">
      <alignment vertical="center" wrapText="1"/>
    </xf>
    <xf numFmtId="166" fontId="11" fillId="2" borderId="0" xfId="1" applyNumberFormat="1" applyFont="1" applyFill="1" applyBorder="1" applyAlignment="1">
      <alignment horizontal="left" vertical="center" wrapText="1"/>
    </xf>
    <xf numFmtId="166" fontId="9" fillId="2" borderId="3" xfId="1" applyNumberFormat="1" applyFont="1" applyFill="1" applyBorder="1" applyAlignment="1">
      <alignment horizontal="left" vertical="center" wrapText="1"/>
    </xf>
    <xf numFmtId="166" fontId="9" fillId="2" borderId="0" xfId="1" applyNumberFormat="1" applyFont="1" applyFill="1" applyAlignment="1">
      <alignment horizontal="left" vertical="center" wrapText="1"/>
    </xf>
    <xf numFmtId="166" fontId="9" fillId="2" borderId="0" xfId="1" applyNumberFormat="1" applyFont="1" applyFill="1" applyBorder="1" applyAlignment="1">
      <alignment vertical="center" wrapText="1"/>
    </xf>
    <xf numFmtId="0" fontId="13" fillId="2" borderId="0" xfId="0" applyFont="1" applyFill="1" applyAlignment="1">
      <alignment horizontal="left" vertical="center" wrapText="1"/>
    </xf>
    <xf numFmtId="166" fontId="9" fillId="2" borderId="0" xfId="1" applyNumberFormat="1" applyFont="1" applyFill="1" applyBorder="1" applyAlignment="1">
      <alignment horizontal="left" vertical="center" wrapText="1"/>
    </xf>
    <xf numFmtId="166" fontId="9" fillId="2" borderId="4" xfId="1" applyNumberFormat="1" applyFont="1" applyFill="1" applyBorder="1" applyAlignment="1">
      <alignment vertical="center" wrapText="1"/>
    </xf>
    <xf numFmtId="0" fontId="8" fillId="2" borderId="5" xfId="0" applyFont="1" applyFill="1" applyBorder="1" applyAlignment="1">
      <alignment vertical="center" wrapText="1"/>
    </xf>
    <xf numFmtId="166" fontId="9" fillId="2" borderId="6" xfId="1" applyNumberFormat="1" applyFont="1" applyFill="1" applyBorder="1" applyAlignment="1">
      <alignment vertical="center" wrapText="1"/>
    </xf>
    <xf numFmtId="166" fontId="8" fillId="2" borderId="5" xfId="1" applyNumberFormat="1" applyFont="1" applyFill="1" applyBorder="1" applyAlignment="1">
      <alignment vertical="center" wrapText="1"/>
    </xf>
    <xf numFmtId="166" fontId="8" fillId="2" borderId="6" xfId="1" applyNumberFormat="1" applyFont="1" applyFill="1" applyBorder="1" applyAlignment="1">
      <alignment vertical="center" wrapText="1"/>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9" fillId="0" borderId="0" xfId="0" applyFont="1" applyAlignment="1">
      <alignment vertical="center"/>
    </xf>
    <xf numFmtId="167" fontId="12" fillId="2" borderId="0" xfId="3" applyNumberFormat="1" applyFont="1" applyFill="1" applyAlignment="1">
      <alignment vertical="center" wrapText="1"/>
    </xf>
    <xf numFmtId="167" fontId="12" fillId="2" borderId="0" xfId="3" applyNumberFormat="1" applyFont="1" applyFill="1" applyAlignment="1">
      <alignment horizontal="right" vertical="center" wrapText="1"/>
    </xf>
    <xf numFmtId="0" fontId="12" fillId="2" borderId="1" xfId="0" quotePrefix="1" applyFont="1" applyFill="1" applyBorder="1" applyAlignment="1">
      <alignment vertical="center" wrapText="1"/>
    </xf>
    <xf numFmtId="167" fontId="12" fillId="0" borderId="1" xfId="3" applyNumberFormat="1" applyFont="1" applyFill="1" applyBorder="1" applyAlignment="1">
      <alignment vertical="center" wrapText="1"/>
    </xf>
    <xf numFmtId="0" fontId="12" fillId="2" borderId="0" xfId="0" quotePrefix="1" applyFont="1" applyFill="1" applyAlignment="1">
      <alignment vertical="center" wrapText="1"/>
    </xf>
    <xf numFmtId="0" fontId="12" fillId="0" borderId="0" xfId="0" quotePrefix="1" applyFont="1" applyAlignment="1">
      <alignment vertical="center"/>
    </xf>
    <xf numFmtId="0" fontId="15" fillId="2" borderId="0" xfId="0" applyFont="1" applyFill="1" applyAlignment="1">
      <alignment vertical="center"/>
    </xf>
    <xf numFmtId="0" fontId="8" fillId="0" borderId="0" xfId="0" quotePrefix="1" applyFont="1" applyAlignment="1">
      <alignment vertical="center"/>
    </xf>
    <xf numFmtId="0" fontId="7" fillId="2" borderId="0" xfId="0" applyFont="1" applyFill="1"/>
    <xf numFmtId="0" fontId="8" fillId="2" borderId="0" xfId="0" applyFont="1" applyFill="1" applyAlignment="1">
      <alignment horizontal="left" vertical="center"/>
    </xf>
    <xf numFmtId="0" fontId="9" fillId="2" borderId="0" xfId="0" applyFont="1" applyFill="1"/>
    <xf numFmtId="0" fontId="8" fillId="2" borderId="1" xfId="0" applyFont="1" applyFill="1" applyBorder="1" applyAlignment="1">
      <alignment vertical="center" wrapText="1"/>
    </xf>
    <xf numFmtId="0" fontId="8" fillId="2" borderId="1" xfId="0" applyFont="1" applyFill="1" applyBorder="1" applyAlignment="1">
      <alignment horizontal="right" vertical="top" wrapText="1"/>
    </xf>
    <xf numFmtId="0" fontId="8" fillId="2" borderId="2" xfId="0" applyFont="1" applyFill="1" applyBorder="1" applyAlignment="1">
      <alignment horizontal="right" vertical="top" wrapText="1"/>
    </xf>
    <xf numFmtId="0" fontId="8" fillId="2" borderId="0" xfId="0" applyFont="1" applyFill="1" applyAlignment="1">
      <alignment vertical="center" wrapText="1"/>
    </xf>
    <xf numFmtId="0" fontId="8" fillId="2" borderId="0" xfId="0" applyFont="1" applyFill="1" applyAlignment="1">
      <alignment horizontal="right" vertical="center" wrapText="1"/>
    </xf>
    <xf numFmtId="0" fontId="9" fillId="2" borderId="0" xfId="0" applyFont="1" applyFill="1" applyAlignment="1">
      <alignment horizontal="left" vertical="top" wrapText="1" indent="2"/>
    </xf>
    <xf numFmtId="0" fontId="9" fillId="2" borderId="0" xfId="0" applyFont="1" applyFill="1" applyAlignment="1">
      <alignment horizontal="left" vertical="center" wrapText="1" indent="2"/>
    </xf>
    <xf numFmtId="1" fontId="11" fillId="2" borderId="0" xfId="3" applyNumberFormat="1" applyFont="1" applyFill="1" applyAlignment="1">
      <alignment vertical="center" wrapText="1"/>
    </xf>
    <xf numFmtId="1" fontId="9" fillId="2" borderId="0" xfId="0" applyNumberFormat="1" applyFont="1" applyFill="1" applyAlignment="1">
      <alignment vertical="center" wrapText="1"/>
    </xf>
    <xf numFmtId="1" fontId="9" fillId="2" borderId="0" xfId="0" applyNumberFormat="1" applyFont="1" applyFill="1" applyAlignment="1">
      <alignment horizontal="right" vertical="center" wrapText="1"/>
    </xf>
    <xf numFmtId="37" fontId="8" fillId="2" borderId="5" xfId="2" applyNumberFormat="1" applyFont="1" applyFill="1" applyBorder="1" applyAlignment="1">
      <alignment vertical="center" wrapText="1"/>
    </xf>
    <xf numFmtId="9" fontId="8" fillId="2" borderId="5" xfId="3" applyFont="1" applyFill="1" applyBorder="1" applyAlignment="1">
      <alignment vertical="center" wrapText="1"/>
    </xf>
    <xf numFmtId="9" fontId="8" fillId="2" borderId="5" xfId="0" applyNumberFormat="1" applyFont="1" applyFill="1" applyBorder="1" applyAlignment="1">
      <alignment horizontal="right" vertical="center" wrapText="1"/>
    </xf>
    <xf numFmtId="0" fontId="8" fillId="2" borderId="0" xfId="0" applyFont="1" applyFill="1" applyAlignment="1">
      <alignment horizontal="right" vertical="center"/>
    </xf>
    <xf numFmtId="0" fontId="9" fillId="2" borderId="0" xfId="0" quotePrefix="1" applyFont="1" applyFill="1" applyAlignment="1">
      <alignment vertical="center"/>
    </xf>
    <xf numFmtId="0" fontId="9" fillId="2" borderId="0" xfId="0" applyFont="1" applyFill="1" applyAlignment="1">
      <alignment horizontal="right" vertical="center"/>
    </xf>
    <xf numFmtId="0" fontId="11" fillId="2" borderId="0" xfId="0" applyFont="1" applyFill="1" applyAlignment="1">
      <alignment vertical="center"/>
    </xf>
    <xf numFmtId="0" fontId="6" fillId="2" borderId="0" xfId="0" applyFont="1" applyFill="1"/>
    <xf numFmtId="0" fontId="17" fillId="2" borderId="0" xfId="0" applyFont="1" applyFill="1" applyAlignment="1">
      <alignment vertical="center"/>
    </xf>
    <xf numFmtId="0" fontId="16" fillId="2" borderId="7" xfId="0" applyFont="1" applyFill="1" applyBorder="1" applyAlignment="1">
      <alignment horizontal="centerContinuous" vertical="center"/>
    </xf>
    <xf numFmtId="0" fontId="16" fillId="2" borderId="8" xfId="0" applyFont="1" applyFill="1" applyBorder="1" applyAlignment="1">
      <alignment horizontal="centerContinuous" vertical="center"/>
    </xf>
    <xf numFmtId="0" fontId="8" fillId="2" borderId="9" xfId="0" applyFont="1" applyFill="1" applyBorder="1" applyAlignment="1">
      <alignment vertical="center" wrapText="1"/>
    </xf>
    <xf numFmtId="0" fontId="18" fillId="2" borderId="10" xfId="0" applyFont="1" applyFill="1" applyBorder="1" applyAlignment="1">
      <alignment horizontal="left" vertical="center" wrapText="1"/>
    </xf>
    <xf numFmtId="0" fontId="17" fillId="2" borderId="9" xfId="0" applyFont="1" applyFill="1" applyBorder="1" applyAlignment="1">
      <alignment horizontal="left" vertical="center" wrapText="1"/>
    </xf>
    <xf numFmtId="170" fontId="18" fillId="2" borderId="10" xfId="5" applyNumberFormat="1" applyFont="1" applyFill="1" applyBorder="1" applyAlignment="1">
      <alignment horizontal="left" vertical="center"/>
    </xf>
    <xf numFmtId="0" fontId="18" fillId="2" borderId="10" xfId="0" quotePrefix="1" applyFont="1" applyFill="1" applyBorder="1" applyAlignment="1">
      <alignment horizontal="left" vertical="center" wrapText="1"/>
    </xf>
    <xf numFmtId="0" fontId="17" fillId="2" borderId="11"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8" fillId="2" borderId="19" xfId="0" applyFont="1" applyFill="1" applyBorder="1" applyAlignment="1">
      <alignment vertical="center"/>
    </xf>
    <xf numFmtId="1" fontId="18" fillId="2" borderId="20" xfId="0" applyNumberFormat="1" applyFont="1" applyFill="1" applyBorder="1" applyAlignment="1">
      <alignment vertical="center"/>
    </xf>
    <xf numFmtId="0" fontId="18" fillId="2" borderId="20" xfId="0" applyFont="1" applyFill="1" applyBorder="1" applyAlignment="1">
      <alignment vertical="center"/>
    </xf>
    <xf numFmtId="170" fontId="17" fillId="2" borderId="23" xfId="0" applyNumberFormat="1" applyFont="1" applyFill="1" applyBorder="1" applyAlignment="1">
      <alignment vertical="center"/>
    </xf>
    <xf numFmtId="171" fontId="8" fillId="2" borderId="14" xfId="0" applyNumberFormat="1" applyFont="1" applyFill="1" applyBorder="1" applyAlignment="1">
      <alignment horizontal="right" vertical="center"/>
    </xf>
    <xf numFmtId="170" fontId="18" fillId="2" borderId="12" xfId="5" applyNumberFormat="1" applyFont="1" applyFill="1" applyBorder="1" applyAlignment="1">
      <alignment horizontal="center" vertical="center"/>
    </xf>
    <xf numFmtId="49" fontId="11" fillId="2" borderId="10" xfId="0" quotePrefix="1" applyNumberFormat="1" applyFont="1" applyFill="1" applyBorder="1" applyAlignment="1">
      <alignment horizontal="left" vertical="center" wrapText="1"/>
    </xf>
    <xf numFmtId="9" fontId="9" fillId="2" borderId="10" xfId="3" applyFont="1" applyFill="1" applyBorder="1" applyAlignment="1">
      <alignment horizontal="left" vertical="center"/>
    </xf>
    <xf numFmtId="49" fontId="18" fillId="2" borderId="10" xfId="0" quotePrefix="1" applyNumberFormat="1" applyFont="1" applyFill="1" applyBorder="1" applyAlignment="1">
      <alignment horizontal="left" vertical="center" wrapText="1"/>
    </xf>
    <xf numFmtId="0" fontId="11" fillId="2" borderId="10" xfId="4" applyFont="1" applyFill="1" applyBorder="1" applyAlignment="1">
      <alignment horizontal="left" vertical="center" wrapText="1"/>
    </xf>
    <xf numFmtId="49" fontId="8" fillId="2" borderId="0" xfId="0" applyNumberFormat="1" applyFont="1" applyFill="1" applyAlignment="1">
      <alignment horizontal="right" vertical="center" wrapText="1"/>
    </xf>
    <xf numFmtId="0" fontId="19" fillId="2" borderId="0" xfId="0" applyFont="1" applyFill="1" applyAlignment="1">
      <alignment vertical="center"/>
    </xf>
    <xf numFmtId="0" fontId="20" fillId="2" borderId="0" xfId="0" applyFont="1" applyFill="1" applyAlignment="1">
      <alignment vertical="center"/>
    </xf>
    <xf numFmtId="0" fontId="14" fillId="2" borderId="0" xfId="0" quotePrefix="1" applyFont="1" applyFill="1" applyAlignment="1">
      <alignment vertical="center" wrapText="1"/>
    </xf>
    <xf numFmtId="0" fontId="14" fillId="2" borderId="1" xfId="0" quotePrefix="1" applyFont="1" applyFill="1" applyBorder="1" applyAlignment="1">
      <alignment horizontal="left" vertical="center"/>
    </xf>
    <xf numFmtId="0" fontId="18" fillId="2" borderId="0" xfId="0" applyFont="1" applyFill="1" applyAlignment="1">
      <alignment vertical="center"/>
    </xf>
    <xf numFmtId="14" fontId="18" fillId="2" borderId="0" xfId="0" applyNumberFormat="1" applyFont="1" applyFill="1" applyAlignment="1">
      <alignment vertical="center"/>
    </xf>
    <xf numFmtId="170" fontId="18" fillId="2" borderId="30" xfId="0" applyNumberFormat="1" applyFont="1" applyFill="1" applyBorder="1" applyAlignment="1">
      <alignment vertical="center"/>
    </xf>
    <xf numFmtId="166" fontId="17" fillId="2" borderId="33" xfId="0" applyNumberFormat="1" applyFont="1" applyFill="1" applyBorder="1" applyAlignment="1">
      <alignment vertical="center"/>
    </xf>
    <xf numFmtId="0" fontId="21" fillId="2" borderId="0" xfId="0" applyFont="1" applyFill="1" applyAlignment="1">
      <alignment vertical="center"/>
    </xf>
    <xf numFmtId="166" fontId="11" fillId="2" borderId="0" xfId="1" applyNumberFormat="1" applyFont="1" applyFill="1" applyBorder="1" applyAlignment="1">
      <alignment vertical="center" wrapText="1"/>
    </xf>
    <xf numFmtId="1" fontId="11" fillId="2" borderId="0" xfId="0" applyNumberFormat="1" applyFont="1" applyFill="1" applyAlignment="1">
      <alignment horizontal="right" vertical="center" wrapText="1"/>
    </xf>
    <xf numFmtId="166" fontId="11" fillId="2" borderId="0" xfId="1" applyNumberFormat="1" applyFont="1" applyFill="1" applyBorder="1" applyAlignment="1">
      <alignment horizontal="right" vertical="center" wrapText="1"/>
    </xf>
    <xf numFmtId="166" fontId="12" fillId="2" borderId="5" xfId="0" applyNumberFormat="1" applyFont="1" applyFill="1" applyBorder="1" applyAlignment="1">
      <alignment horizontal="right" vertical="center" wrapText="1"/>
    </xf>
    <xf numFmtId="0" fontId="3" fillId="2" borderId="0" xfId="0" applyFont="1" applyFill="1" applyAlignment="1">
      <alignment vertical="center" wrapText="1"/>
    </xf>
    <xf numFmtId="0" fontId="3" fillId="2" borderId="0" xfId="0" applyFont="1" applyFill="1" applyAlignment="1">
      <alignment wrapText="1"/>
    </xf>
    <xf numFmtId="166" fontId="11" fillId="2" borderId="3" xfId="2" applyNumberFormat="1" applyFont="1" applyFill="1" applyBorder="1" applyAlignment="1">
      <alignment vertical="center" wrapText="1"/>
    </xf>
    <xf numFmtId="0" fontId="17" fillId="2" borderId="24" xfId="0" applyFont="1" applyFill="1" applyBorder="1" applyAlignment="1">
      <alignment vertical="center" wrapText="1"/>
    </xf>
    <xf numFmtId="0" fontId="18" fillId="2" borderId="10" xfId="0" quotePrefix="1" applyFont="1" applyFill="1" applyBorder="1" applyAlignment="1">
      <alignment vertical="center" wrapText="1"/>
    </xf>
    <xf numFmtId="0" fontId="17" fillId="2" borderId="21" xfId="0" applyFont="1" applyFill="1" applyBorder="1" applyAlignment="1">
      <alignment horizontal="left" vertical="center" wrapText="1"/>
    </xf>
    <xf numFmtId="0" fontId="17" fillId="2" borderId="22" xfId="0" applyFont="1" applyFill="1" applyBorder="1" applyAlignment="1">
      <alignment horizontal="left" vertical="center" wrapText="1"/>
    </xf>
    <xf numFmtId="0" fontId="14" fillId="2" borderId="0" xfId="0" applyFont="1" applyFill="1" applyAlignment="1">
      <alignment horizontal="left" wrapText="1"/>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166" fontId="11" fillId="2" borderId="27" xfId="1" applyNumberFormat="1" applyFont="1" applyFill="1" applyBorder="1" applyAlignment="1">
      <alignment horizontal="center" vertical="center" wrapText="1"/>
    </xf>
    <xf numFmtId="166" fontId="11" fillId="2" borderId="1" xfId="1" applyNumberFormat="1" applyFont="1" applyFill="1" applyBorder="1" applyAlignment="1">
      <alignment horizontal="center" vertical="center" wrapText="1"/>
    </xf>
    <xf numFmtId="166" fontId="11" fillId="2" borderId="19" xfId="1" applyNumberFormat="1" applyFont="1" applyFill="1" applyBorder="1" applyAlignment="1">
      <alignment horizontal="center" vertical="center" wrapText="1"/>
    </xf>
    <xf numFmtId="166" fontId="11" fillId="2" borderId="0" xfId="1" applyNumberFormat="1" applyFont="1" applyFill="1" applyBorder="1" applyAlignment="1">
      <alignment horizontal="center" vertical="center" wrapText="1"/>
    </xf>
    <xf numFmtId="0" fontId="17" fillId="2" borderId="28" xfId="0" applyFont="1" applyFill="1" applyBorder="1" applyAlignment="1">
      <alignment horizontal="left" vertical="center" wrapText="1"/>
    </xf>
    <xf numFmtId="0" fontId="17" fillId="2" borderId="29" xfId="0" applyFont="1" applyFill="1" applyBorder="1" applyAlignment="1">
      <alignment horizontal="left" vertical="center" wrapText="1"/>
    </xf>
    <xf numFmtId="0" fontId="17" fillId="2" borderId="31" xfId="0" applyFont="1" applyFill="1" applyBorder="1" applyAlignment="1">
      <alignment horizontal="left" vertical="center" wrapText="1"/>
    </xf>
    <xf numFmtId="0" fontId="17" fillId="2" borderId="32" xfId="0" applyFont="1" applyFill="1" applyBorder="1" applyAlignment="1">
      <alignment horizontal="left" vertical="center" wrapText="1"/>
    </xf>
    <xf numFmtId="0" fontId="18" fillId="2" borderId="19" xfId="0" applyFont="1" applyFill="1" applyBorder="1" applyAlignment="1">
      <alignment horizontal="center" vertical="center"/>
    </xf>
    <xf numFmtId="0" fontId="18" fillId="2" borderId="0" xfId="0" applyFont="1" applyFill="1" applyAlignment="1">
      <alignment horizontal="center" vertical="center"/>
    </xf>
    <xf numFmtId="0" fontId="17" fillId="2" borderId="24" xfId="0" applyFont="1" applyFill="1" applyBorder="1" applyAlignment="1">
      <alignment horizontal="left" vertical="center" wrapText="1"/>
    </xf>
    <xf numFmtId="0" fontId="17" fillId="2" borderId="25" xfId="0" applyFont="1" applyFill="1" applyBorder="1" applyAlignment="1">
      <alignment horizontal="left" vertical="center" wrapText="1"/>
    </xf>
    <xf numFmtId="0" fontId="17" fillId="2" borderId="26" xfId="0" applyFont="1" applyFill="1" applyBorder="1" applyAlignment="1">
      <alignment horizontal="left" vertical="center" wrapText="1"/>
    </xf>
    <xf numFmtId="0" fontId="18" fillId="2" borderId="34" xfId="0" quotePrefix="1" applyFont="1" applyFill="1" applyBorder="1" applyAlignment="1">
      <alignment horizontal="left" vertical="center" wrapText="1"/>
    </xf>
    <xf numFmtId="0" fontId="18" fillId="2" borderId="35" xfId="0" quotePrefix="1" applyFont="1" applyFill="1" applyBorder="1" applyAlignment="1">
      <alignment horizontal="left" vertical="center" wrapText="1"/>
    </xf>
    <xf numFmtId="0" fontId="18" fillId="2" borderId="36" xfId="0" quotePrefix="1" applyFont="1" applyFill="1" applyBorder="1" applyAlignment="1">
      <alignment horizontal="left" vertical="center" wrapText="1"/>
    </xf>
    <xf numFmtId="0" fontId="8" fillId="2" borderId="1" xfId="0" applyFont="1" applyFill="1" applyBorder="1" applyAlignment="1">
      <alignment horizontal="center" vertical="center" wrapText="1"/>
    </xf>
    <xf numFmtId="0" fontId="14" fillId="2" borderId="0" xfId="0" quotePrefix="1" applyFont="1" applyFill="1" applyAlignment="1">
      <alignment horizontal="left"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xf>
    <xf numFmtId="166" fontId="11" fillId="2" borderId="18" xfId="1" quotePrefix="1" applyNumberFormat="1" applyFont="1" applyFill="1" applyBorder="1" applyAlignment="1">
      <alignment horizontal="center" vertical="center" wrapText="1"/>
    </xf>
    <xf numFmtId="166" fontId="11" fillId="2" borderId="5" xfId="1" applyNumberFormat="1" applyFont="1" applyFill="1" applyBorder="1" applyAlignment="1">
      <alignment horizontal="center" vertical="center" wrapText="1"/>
    </xf>
    <xf numFmtId="166" fontId="11" fillId="2" borderId="3" xfId="1" applyNumberFormat="1" applyFont="1" applyFill="1" applyBorder="1" applyAlignment="1">
      <alignment vertical="center" wrapText="1"/>
    </xf>
    <xf numFmtId="0" fontId="11" fillId="2" borderId="19" xfId="0" applyFont="1" applyFill="1" applyBorder="1" applyAlignment="1">
      <alignment horizontal="center" vertical="center"/>
    </xf>
    <xf numFmtId="0" fontId="11" fillId="2" borderId="0" xfId="0" applyFont="1" applyFill="1" applyAlignment="1">
      <alignment horizontal="center" vertical="center"/>
    </xf>
  </cellXfs>
  <cellStyles count="6">
    <cellStyle name="Comma" xfId="1" builtinId="3"/>
    <cellStyle name="Comma 2" xfId="5" xr:uid="{61C54B1F-D6EE-45B1-8210-13200296ACDD}"/>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49754</xdr:colOff>
      <xdr:row>0</xdr:row>
      <xdr:rowOff>67234</xdr:rowOff>
    </xdr:from>
    <xdr:to>
      <xdr:col>1</xdr:col>
      <xdr:colOff>2721199</xdr:colOff>
      <xdr:row>2</xdr:row>
      <xdr:rowOff>1045</xdr:rowOff>
    </xdr:to>
    <xdr:pic>
      <xdr:nvPicPr>
        <xdr:cNvPr id="2" name="Picture 1">
          <a:extLst>
            <a:ext uri="{FF2B5EF4-FFF2-40B4-BE49-F238E27FC236}">
              <a16:creationId xmlns:a16="http://schemas.microsoft.com/office/drawing/2014/main" id="{E0226B20-3901-4F2A-AC97-4D4DF11DCC23}"/>
            </a:ext>
          </a:extLst>
        </xdr:cNvPr>
        <xdr:cNvPicPr>
          <a:picLocks noChangeAspect="1"/>
        </xdr:cNvPicPr>
      </xdr:nvPicPr>
      <xdr:blipFill>
        <a:blip xmlns:r="http://schemas.openxmlformats.org/officeDocument/2006/relationships" r:embed="rId1"/>
        <a:stretch>
          <a:fillRect/>
        </a:stretch>
      </xdr:blipFill>
      <xdr:spPr>
        <a:xfrm>
          <a:off x="176754" y="67234"/>
          <a:ext cx="2666365" cy="30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48037</xdr:colOff>
      <xdr:row>0</xdr:row>
      <xdr:rowOff>116841</xdr:rowOff>
    </xdr:from>
    <xdr:to>
      <xdr:col>2</xdr:col>
      <xdr:colOff>803607</xdr:colOff>
      <xdr:row>1</xdr:row>
      <xdr:rowOff>228899</xdr:rowOff>
    </xdr:to>
    <xdr:pic>
      <xdr:nvPicPr>
        <xdr:cNvPr id="2" name="Picture 1">
          <a:extLst>
            <a:ext uri="{FF2B5EF4-FFF2-40B4-BE49-F238E27FC236}">
              <a16:creationId xmlns:a16="http://schemas.microsoft.com/office/drawing/2014/main" id="{E132BC93-2DC9-47F8-9716-1A82BB053AFE}"/>
            </a:ext>
          </a:extLst>
        </xdr:cNvPr>
        <xdr:cNvPicPr>
          <a:picLocks noChangeAspect="1"/>
        </xdr:cNvPicPr>
      </xdr:nvPicPr>
      <xdr:blipFill>
        <a:blip xmlns:r="http://schemas.openxmlformats.org/officeDocument/2006/relationships" r:embed="rId1"/>
        <a:stretch>
          <a:fillRect/>
        </a:stretch>
      </xdr:blipFill>
      <xdr:spPr>
        <a:xfrm>
          <a:off x="232187" y="116841"/>
          <a:ext cx="2673270" cy="2962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47364</xdr:colOff>
      <xdr:row>0</xdr:row>
      <xdr:rowOff>80906</xdr:rowOff>
    </xdr:from>
    <xdr:to>
      <xdr:col>1</xdr:col>
      <xdr:colOff>2708649</xdr:colOff>
      <xdr:row>1</xdr:row>
      <xdr:rowOff>225462</xdr:rowOff>
    </xdr:to>
    <xdr:pic>
      <xdr:nvPicPr>
        <xdr:cNvPr id="3" name="Picture 2">
          <a:extLst>
            <a:ext uri="{FF2B5EF4-FFF2-40B4-BE49-F238E27FC236}">
              <a16:creationId xmlns:a16="http://schemas.microsoft.com/office/drawing/2014/main" id="{9EBE41D6-7560-477F-B97A-4365DB234B4D}"/>
            </a:ext>
          </a:extLst>
        </xdr:cNvPr>
        <xdr:cNvPicPr>
          <a:picLocks noChangeAspect="1"/>
        </xdr:cNvPicPr>
      </xdr:nvPicPr>
      <xdr:blipFill>
        <a:blip xmlns:r="http://schemas.openxmlformats.org/officeDocument/2006/relationships" r:embed="rId1"/>
        <a:stretch>
          <a:fillRect/>
        </a:stretch>
      </xdr:blipFill>
      <xdr:spPr>
        <a:xfrm>
          <a:off x="47364" y="80906"/>
          <a:ext cx="2667635" cy="3060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ulticonsultas.sharepoint.com/sites/Portefljeanalyser/Delte%20dokumenter/Oppdrag/SpareBank%201/SpareBank%201%20Boligkreditt/2025%2010268047-01%20Sparebank%201%20Boligkreditt/Analyse%20bygg/impact%20reporting%20SpaBol.xlsx" TargetMode="External"/><Relationship Id="rId1" Type="http://schemas.openxmlformats.org/officeDocument/2006/relationships/externalLinkPath" Target="https://multiconsultas.sharepoint.com/sites/Portefljeanalyser/Delte%20dokumenter/Oppdrag/SpareBank%201/SpareBank%201%20Boligkreditt/2025%2010268047-01%20Sparebank%201%20Boligkreditt/Analyse%20bygg/impact%20reporting%20SpaB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st Bond Alloc Report"/>
      <sheetName val="Sust Bond Impact Report"/>
      <sheetName val="Valutta (bakgrunnsdata)"/>
      <sheetName val="C1 bakgrunnsdata og impact old"/>
      <sheetName val="Impact commercial combined"/>
      <sheetName val="C1 bakgrunnsdata"/>
      <sheetName val="Impact commercial"/>
      <sheetName val="EPC commercial"/>
      <sheetName val="Fra analyse Næring"/>
      <sheetName val="C2 bakgrunnsdata karakter"/>
      <sheetName val="C2 bakgrunnsdata spes energi"/>
      <sheetName val="C3 bakgrunnsdata"/>
      <sheetName val="C4 bakgrunnsdata BREEAM"/>
      <sheetName val="Output portfolio"/>
      <sheetName val="Impact residential combined"/>
      <sheetName val="C1 bakgrunnsdata og impact"/>
      <sheetName val="C2 impact"/>
      <sheetName val="C2 uskalert og skalert"/>
      <sheetName val="C2 bakgrunn boligblokk"/>
      <sheetName val="C2 bakgrunn småhus"/>
      <sheetName val="C3 impact"/>
      <sheetName val="C3 uskalert og skalert"/>
      <sheetName val="C4 NZEB"/>
    </sheetNames>
    <sheetDataSet>
      <sheetData sheetId="0"/>
      <sheetData sheetId="1">
        <row r="10">
          <cell r="C10">
            <v>30538235747.68</v>
          </cell>
        </row>
      </sheetData>
      <sheetData sheetId="2">
        <row r="11">
          <cell r="D11">
            <v>11.7392</v>
          </cell>
        </row>
      </sheetData>
      <sheetData sheetId="3" refreshError="1"/>
      <sheetData sheetId="4" refreshError="1"/>
      <sheetData sheetId="5">
        <row r="17">
          <cell r="O17">
            <v>249.08762620848773</v>
          </cell>
          <cell r="R17">
            <v>320.79629422671508</v>
          </cell>
          <cell r="U17">
            <v>329.88309845484844</v>
          </cell>
          <cell r="X17">
            <v>292.90757281115197</v>
          </cell>
        </row>
      </sheetData>
      <sheetData sheetId="6" refreshError="1"/>
      <sheetData sheetId="7" refreshError="1"/>
      <sheetData sheetId="8" refreshError="1"/>
      <sheetData sheetId="9" refreshError="1"/>
      <sheetData sheetId="10" refreshError="1"/>
      <sheetData sheetId="11" refreshError="1"/>
      <sheetData sheetId="12" refreshError="1"/>
      <sheetData sheetId="13">
        <row r="2">
          <cell r="E2">
            <v>-62705216.369999997</v>
          </cell>
        </row>
      </sheetData>
      <sheetData sheetId="14">
        <row r="13">
          <cell r="C13">
            <v>7.4932000000000045E-3</v>
          </cell>
        </row>
      </sheetData>
      <sheetData sheetId="15">
        <row r="39">
          <cell r="I39">
            <v>210.11138079400124</v>
          </cell>
          <cell r="J39">
            <v>260.22156096729697</v>
          </cell>
        </row>
        <row r="81">
          <cell r="F81">
            <v>114.87409642420283</v>
          </cell>
        </row>
        <row r="82">
          <cell r="F82">
            <v>17.951952146009056</v>
          </cell>
        </row>
        <row r="83">
          <cell r="F83">
            <v>15.48782983385159</v>
          </cell>
        </row>
        <row r="84">
          <cell r="F84">
            <v>494.84922819928954</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243DC-57F4-4BB0-A394-672B89F961EE}">
  <dimension ref="B3:K41"/>
  <sheetViews>
    <sheetView showGridLines="0" zoomScale="68" zoomScaleNormal="100" workbookViewId="0">
      <selection activeCell="B36" sqref="B36"/>
    </sheetView>
  </sheetViews>
  <sheetFormatPr defaultColWidth="8.7109375" defaultRowHeight="15" x14ac:dyDescent="0.25"/>
  <cols>
    <col min="1" max="1" width="1.7109375" style="6" customWidth="1"/>
    <col min="2" max="2" width="76.28515625" style="9" customWidth="1"/>
    <col min="3" max="3" width="30.42578125" style="9" customWidth="1"/>
    <col min="4" max="4" width="59.7109375" style="9" customWidth="1"/>
    <col min="5" max="5" width="23.5703125" style="9" customWidth="1"/>
    <col min="6" max="6" width="8.7109375" style="6"/>
    <col min="7" max="7" width="25.7109375" style="6" customWidth="1"/>
    <col min="8" max="8" width="13.5703125" style="6" bestFit="1" customWidth="1"/>
    <col min="9" max="9" width="17.5703125" style="6" bestFit="1" customWidth="1"/>
    <col min="10" max="10" width="8.7109375" style="6"/>
    <col min="11" max="11" width="13.5703125" style="6" bestFit="1" customWidth="1"/>
    <col min="12" max="12" width="10.28515625" style="6" bestFit="1" customWidth="1"/>
    <col min="13" max="16384" width="8.7109375" style="6"/>
  </cols>
  <sheetData>
    <row r="3" spans="2:8" ht="25.35" customHeight="1" x14ac:dyDescent="0.25">
      <c r="B3" s="53" t="s">
        <v>51</v>
      </c>
      <c r="C3" s="21"/>
      <c r="D3" s="21"/>
      <c r="E3" s="21"/>
      <c r="F3" s="7"/>
    </row>
    <row r="4" spans="2:8" ht="12.6" customHeight="1" x14ac:dyDescent="0.25">
      <c r="B4" s="74" t="s">
        <v>82</v>
      </c>
      <c r="C4" s="21"/>
      <c r="D4" s="21"/>
      <c r="E4" s="21"/>
      <c r="F4" s="7"/>
    </row>
    <row r="5" spans="2:8" x14ac:dyDescent="0.25">
      <c r="B5" s="23"/>
      <c r="C5" s="21"/>
      <c r="D5" s="21"/>
      <c r="E5" s="21"/>
      <c r="F5" s="7"/>
    </row>
    <row r="6" spans="2:8" ht="25.5" customHeight="1" x14ac:dyDescent="0.25">
      <c r="B6" s="137" t="s">
        <v>0</v>
      </c>
      <c r="C6" s="137"/>
      <c r="D6" s="137"/>
      <c r="E6" s="137"/>
      <c r="F6" s="7"/>
    </row>
    <row r="7" spans="2:8" ht="34.5" customHeight="1" x14ac:dyDescent="0.25">
      <c r="B7" s="24" t="s">
        <v>1</v>
      </c>
      <c r="C7" s="25" t="s">
        <v>2</v>
      </c>
      <c r="D7" s="26" t="s">
        <v>83</v>
      </c>
      <c r="E7" s="25" t="s">
        <v>2</v>
      </c>
      <c r="F7" s="7"/>
    </row>
    <row r="8" spans="2:8" ht="18.75" customHeight="1" x14ac:dyDescent="0.25">
      <c r="B8" s="27" t="s">
        <v>40</v>
      </c>
      <c r="C8" s="28">
        <f>SUM(C9:C11)</f>
        <v>79681675089</v>
      </c>
      <c r="D8" s="29" t="s">
        <v>4</v>
      </c>
      <c r="E8" s="30">
        <f>SUM(E9:E13)</f>
        <v>36269000000</v>
      </c>
      <c r="F8" s="7"/>
      <c r="G8" s="8"/>
    </row>
    <row r="9" spans="2:8" x14ac:dyDescent="0.25">
      <c r="B9" s="9" t="s">
        <v>91</v>
      </c>
      <c r="C9" s="112">
        <v>2520650551</v>
      </c>
      <c r="D9" s="33" t="s">
        <v>85</v>
      </c>
      <c r="E9" s="112">
        <f>1000000000*10.09</f>
        <v>10090000000</v>
      </c>
      <c r="F9" s="7"/>
    </row>
    <row r="10" spans="2:8" x14ac:dyDescent="0.25">
      <c r="B10" s="31" t="s">
        <v>5</v>
      </c>
      <c r="C10" s="112">
        <v>7505936679</v>
      </c>
      <c r="D10" s="33" t="s">
        <v>86</v>
      </c>
      <c r="E10" s="112">
        <f>750000000*12</f>
        <v>9000000000</v>
      </c>
      <c r="F10" s="7"/>
    </row>
    <row r="11" spans="2:8" x14ac:dyDescent="0.25">
      <c r="B11" s="31" t="s">
        <v>6</v>
      </c>
      <c r="C11" s="112">
        <v>69655087859</v>
      </c>
      <c r="D11" s="33" t="s">
        <v>87</v>
      </c>
      <c r="E11" s="112">
        <f>3000000000*1.07</f>
        <v>3210000000</v>
      </c>
      <c r="F11" s="7"/>
    </row>
    <row r="12" spans="2:8" x14ac:dyDescent="0.25">
      <c r="B12" s="21"/>
      <c r="C12" s="32"/>
      <c r="D12" s="33" t="s">
        <v>89</v>
      </c>
      <c r="E12" s="112">
        <f>3000000000*1.018</f>
        <v>3054000000</v>
      </c>
      <c r="F12" s="97"/>
      <c r="G12" s="20"/>
    </row>
    <row r="13" spans="2:8" ht="26.25" customHeight="1" x14ac:dyDescent="0.25">
      <c r="B13" s="21"/>
      <c r="C13" s="32"/>
      <c r="D13" s="33" t="s">
        <v>90</v>
      </c>
      <c r="E13" s="112">
        <f>1000000000*10.915</f>
        <v>10915000000</v>
      </c>
      <c r="F13" s="3"/>
      <c r="G13" s="5"/>
      <c r="H13" s="10"/>
    </row>
    <row r="14" spans="2:8" s="12" customFormat="1" x14ac:dyDescent="0.25">
      <c r="B14" s="31"/>
      <c r="C14" s="34"/>
      <c r="D14" s="35"/>
      <c r="E14" s="34"/>
      <c r="F14" s="11"/>
    </row>
    <row r="15" spans="2:8" s="12" customFormat="1" x14ac:dyDescent="0.25">
      <c r="B15" s="31"/>
      <c r="C15" s="34"/>
      <c r="D15" s="35"/>
      <c r="E15" s="34"/>
      <c r="F15" s="11"/>
    </row>
    <row r="16" spans="2:8" x14ac:dyDescent="0.25">
      <c r="B16" s="21"/>
      <c r="C16" s="32"/>
      <c r="D16" s="36"/>
      <c r="E16" s="32"/>
      <c r="F16" s="3"/>
      <c r="G16" s="5"/>
    </row>
    <row r="17" spans="2:11" x14ac:dyDescent="0.25">
      <c r="B17" s="37"/>
      <c r="C17" s="32"/>
      <c r="D17" s="36"/>
      <c r="E17" s="32"/>
      <c r="F17" s="3"/>
      <c r="G17" s="5"/>
    </row>
    <row r="18" spans="2:11" x14ac:dyDescent="0.25">
      <c r="B18" s="21"/>
      <c r="C18" s="32"/>
      <c r="D18" s="36"/>
      <c r="E18" s="32"/>
      <c r="F18" s="7"/>
    </row>
    <row r="19" spans="2:11" s="12" customFormat="1" x14ac:dyDescent="0.25">
      <c r="B19" s="31"/>
      <c r="C19" s="34"/>
      <c r="D19" s="38"/>
      <c r="E19" s="34"/>
      <c r="F19" s="11"/>
    </row>
    <row r="20" spans="2:11" s="12" customFormat="1" x14ac:dyDescent="0.25">
      <c r="B20" s="31"/>
      <c r="C20" s="34"/>
      <c r="D20" s="35"/>
      <c r="E20" s="34"/>
      <c r="F20" s="11"/>
    </row>
    <row r="21" spans="2:11" x14ac:dyDescent="0.25">
      <c r="B21" s="21"/>
      <c r="C21" s="32"/>
      <c r="D21" s="36"/>
      <c r="E21" s="32"/>
      <c r="F21" s="3"/>
      <c r="G21" s="5"/>
    </row>
    <row r="22" spans="2:11" x14ac:dyDescent="0.25">
      <c r="B22" s="21"/>
      <c r="C22" s="39"/>
      <c r="D22" s="36" t="s">
        <v>39</v>
      </c>
      <c r="E22" s="39">
        <f>C8-E8</f>
        <v>43412675089</v>
      </c>
      <c r="F22" s="3"/>
      <c r="G22" s="5"/>
      <c r="K22" s="10"/>
    </row>
    <row r="23" spans="2:11" ht="30.75" customHeight="1" x14ac:dyDescent="0.25">
      <c r="B23" s="40"/>
      <c r="C23" s="41"/>
      <c r="D23" s="42" t="s">
        <v>7</v>
      </c>
      <c r="E23" s="43">
        <f>C8</f>
        <v>79681675089</v>
      </c>
      <c r="F23" s="3"/>
      <c r="G23" s="5"/>
    </row>
    <row r="24" spans="2:11" x14ac:dyDescent="0.25">
      <c r="B24" s="22"/>
      <c r="C24" s="22"/>
      <c r="D24" s="22"/>
      <c r="E24" s="22"/>
      <c r="F24" s="3"/>
      <c r="G24" s="5"/>
    </row>
    <row r="25" spans="2:11" ht="28.35" customHeight="1" x14ac:dyDescent="0.25">
      <c r="B25" s="49" t="s">
        <v>25</v>
      </c>
      <c r="C25" s="50">
        <f>E8/E23</f>
        <v>0.45517366395083364</v>
      </c>
      <c r="D25" s="44" t="s">
        <v>8</v>
      </c>
      <c r="E25" s="45"/>
      <c r="F25" s="7"/>
      <c r="G25" s="5"/>
    </row>
    <row r="26" spans="2:11" ht="28.35" customHeight="1" x14ac:dyDescent="0.25">
      <c r="B26" s="51" t="s">
        <v>26</v>
      </c>
      <c r="C26" s="47">
        <v>1</v>
      </c>
      <c r="D26" s="21"/>
      <c r="E26" s="21"/>
      <c r="F26" s="3"/>
      <c r="G26" s="5"/>
    </row>
    <row r="27" spans="2:11" ht="28.35" customHeight="1" x14ac:dyDescent="0.25">
      <c r="B27" s="51" t="s">
        <v>38</v>
      </c>
      <c r="C27" s="47">
        <f>E8/C8</f>
        <v>0.45517366395083364</v>
      </c>
      <c r="D27" s="21"/>
      <c r="E27" s="21"/>
      <c r="F27" s="3"/>
      <c r="G27" s="5"/>
    </row>
    <row r="28" spans="2:11" ht="28.35" customHeight="1" x14ac:dyDescent="0.25">
      <c r="B28" s="51" t="s">
        <v>75</v>
      </c>
      <c r="C28" s="48">
        <v>1</v>
      </c>
      <c r="D28" s="21"/>
      <c r="E28" s="21"/>
      <c r="F28" s="3"/>
      <c r="G28" s="5"/>
    </row>
    <row r="29" spans="2:11" ht="28.35" customHeight="1" x14ac:dyDescent="0.25">
      <c r="B29" s="52" t="s">
        <v>77</v>
      </c>
      <c r="C29" s="48">
        <v>0.19</v>
      </c>
      <c r="D29" s="21"/>
      <c r="E29" s="21"/>
      <c r="F29" s="3"/>
      <c r="G29" s="5"/>
    </row>
    <row r="30" spans="2:11" ht="28.35" customHeight="1" x14ac:dyDescent="0.25">
      <c r="B30" s="52" t="s">
        <v>78</v>
      </c>
      <c r="C30" s="48">
        <v>0.53</v>
      </c>
      <c r="D30" s="21"/>
      <c r="E30" s="21"/>
      <c r="F30" s="3"/>
      <c r="G30" s="5"/>
    </row>
    <row r="31" spans="2:11" ht="28.35" customHeight="1" x14ac:dyDescent="0.25">
      <c r="B31" s="54" t="s">
        <v>74</v>
      </c>
      <c r="C31" s="46"/>
      <c r="D31" s="21"/>
      <c r="E31" s="21"/>
      <c r="F31" s="3"/>
      <c r="G31" s="5"/>
    </row>
    <row r="32" spans="2:11" x14ac:dyDescent="0.25">
      <c r="B32" s="100" t="s">
        <v>41</v>
      </c>
      <c r="C32" s="45"/>
      <c r="D32" s="45"/>
      <c r="E32" s="45"/>
      <c r="F32" s="7"/>
    </row>
    <row r="33" spans="2:8" x14ac:dyDescent="0.25">
      <c r="B33" s="105" t="s">
        <v>69</v>
      </c>
      <c r="C33" s="99"/>
      <c r="D33" s="21"/>
      <c r="E33" s="21"/>
      <c r="F33" s="7"/>
    </row>
    <row r="34" spans="2:8" ht="162.75" customHeight="1" x14ac:dyDescent="0.25">
      <c r="B34" s="138" t="s">
        <v>73</v>
      </c>
      <c r="C34" s="138"/>
      <c r="D34" s="138"/>
      <c r="E34" s="138"/>
      <c r="F34" s="7"/>
      <c r="H34" s="16"/>
    </row>
    <row r="35" spans="2:8" x14ac:dyDescent="0.25">
      <c r="D35" s="14"/>
      <c r="E35" s="15"/>
      <c r="F35" s="7"/>
      <c r="H35" s="16"/>
    </row>
    <row r="36" spans="2:8" x14ac:dyDescent="0.25">
      <c r="B36" s="13"/>
      <c r="C36" s="13"/>
      <c r="D36" s="13"/>
      <c r="E36" s="15"/>
      <c r="F36" s="7"/>
    </row>
    <row r="37" spans="2:8" x14ac:dyDescent="0.25">
      <c r="B37" s="13"/>
      <c r="C37" s="13"/>
      <c r="D37" s="13"/>
      <c r="E37" s="15"/>
      <c r="F37" s="7"/>
    </row>
    <row r="38" spans="2:8" x14ac:dyDescent="0.25">
      <c r="B38" s="13"/>
      <c r="C38" s="13"/>
      <c r="D38" s="13"/>
      <c r="E38" s="15"/>
      <c r="F38" s="7"/>
    </row>
    <row r="39" spans="2:8" x14ac:dyDescent="0.25">
      <c r="E39" s="17"/>
    </row>
    <row r="40" spans="2:8" x14ac:dyDescent="0.25">
      <c r="D40" s="18"/>
    </row>
    <row r="41" spans="2:8" x14ac:dyDescent="0.25">
      <c r="F41" s="19"/>
    </row>
  </sheetData>
  <mergeCells count="2">
    <mergeCell ref="B6:E6"/>
    <mergeCell ref="B34:E34"/>
  </mergeCells>
  <pageMargins left="0.7" right="0.7" top="0.75" bottom="0.75" header="0.3" footer="0.3"/>
  <pageSetup paperSize="9" orientation="landscape" r:id="rId1"/>
  <headerFooter>
    <oddHeader>&amp;R&amp;"Calibri"&amp;12&amp;K008A00 I N T E R N - A L L I A N S E N&amp;1#_x000D_</oddHeader>
    <oddFooter>&amp;L_x000D_&amp;1#&amp;"Calibri"&amp;12&amp;K008A00 I N T E R N - A L L I A N S E 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63EC8-BF72-46C5-9EF3-029AF7C4AC16}">
  <dimension ref="B2:K41"/>
  <sheetViews>
    <sheetView zoomScale="85" zoomScaleNormal="85" workbookViewId="0">
      <selection activeCell="K30" sqref="K30"/>
    </sheetView>
  </sheetViews>
  <sheetFormatPr defaultColWidth="8.7109375" defaultRowHeight="15" x14ac:dyDescent="0.25"/>
  <cols>
    <col min="1" max="1" width="2.7109375" style="55" customWidth="1"/>
    <col min="2" max="2" width="27.7109375" style="55" customWidth="1"/>
    <col min="3" max="3" width="104.7109375" style="55" customWidth="1"/>
    <col min="4" max="4" width="3" style="55" customWidth="1"/>
    <col min="5" max="9" width="8.7109375" style="55"/>
    <col min="10" max="10" width="15.42578125" style="55" customWidth="1"/>
    <col min="11" max="11" width="16.28515625" style="55" bestFit="1" customWidth="1"/>
    <col min="12" max="12" width="3.7109375" style="55" customWidth="1"/>
    <col min="13" max="16384" width="8.7109375" style="55"/>
  </cols>
  <sheetData>
    <row r="2" spans="2:11" ht="21" customHeight="1" x14ac:dyDescent="0.25">
      <c r="B2" s="53"/>
    </row>
    <row r="3" spans="2:11" ht="21" customHeight="1" x14ac:dyDescent="0.25">
      <c r="B3" s="53" t="s">
        <v>52</v>
      </c>
    </row>
    <row r="4" spans="2:11" s="57" customFormat="1" ht="12.75" x14ac:dyDescent="0.2">
      <c r="B4" s="76" t="s">
        <v>56</v>
      </c>
    </row>
    <row r="5" spans="2:11" s="57" customFormat="1" ht="12.75" x14ac:dyDescent="0.2">
      <c r="B5" s="98" t="s">
        <v>57</v>
      </c>
    </row>
    <row r="6" spans="2:11" s="57" customFormat="1" ht="12.75" x14ac:dyDescent="0.2">
      <c r="B6" s="76" t="s">
        <v>88</v>
      </c>
    </row>
    <row r="7" spans="2:11" s="57" customFormat="1" ht="12.75" x14ac:dyDescent="0.2">
      <c r="B7" s="76" t="s">
        <v>31</v>
      </c>
    </row>
    <row r="8" spans="2:11" s="57" customFormat="1" ht="13.5" thickBot="1" x14ac:dyDescent="0.25"/>
    <row r="9" spans="2:11" s="57" customFormat="1" ht="27" customHeight="1" x14ac:dyDescent="0.2">
      <c r="B9" s="77" t="s">
        <v>43</v>
      </c>
      <c r="C9" s="78"/>
      <c r="E9" s="118" t="s">
        <v>44</v>
      </c>
      <c r="F9" s="119"/>
      <c r="G9" s="119"/>
      <c r="H9" s="119"/>
      <c r="I9" s="119"/>
      <c r="J9" s="119"/>
      <c r="K9" s="120"/>
    </row>
    <row r="10" spans="2:11" s="57" customFormat="1" ht="39" thickBot="1" x14ac:dyDescent="0.25">
      <c r="B10" s="79" t="s">
        <v>32</v>
      </c>
      <c r="C10" s="80" t="s">
        <v>42</v>
      </c>
      <c r="E10" s="141" t="s">
        <v>94</v>
      </c>
      <c r="F10" s="142"/>
      <c r="G10" s="142"/>
      <c r="H10" s="142"/>
      <c r="I10" s="142"/>
      <c r="J10" s="142"/>
      <c r="K10" s="143">
        <f>1000000000*10.915</f>
        <v>10915000000</v>
      </c>
    </row>
    <row r="11" spans="2:11" s="57" customFormat="1" ht="12.75" x14ac:dyDescent="0.2">
      <c r="B11" s="81" t="s">
        <v>45</v>
      </c>
      <c r="C11" s="82">
        <f>'Green Funding Alloc Report'!C8</f>
        <v>79681675089</v>
      </c>
      <c r="E11" s="118" t="s">
        <v>66</v>
      </c>
      <c r="F11" s="119"/>
      <c r="G11" s="119"/>
      <c r="H11" s="119"/>
      <c r="I11" s="119"/>
      <c r="J11" s="119"/>
      <c r="K11" s="120"/>
    </row>
    <row r="12" spans="2:11" s="57" customFormat="1" ht="52.9" customHeight="1" x14ac:dyDescent="0.2">
      <c r="B12" s="81" t="s">
        <v>49</v>
      </c>
      <c r="C12" s="92" t="s">
        <v>92</v>
      </c>
      <c r="E12" s="121" t="s">
        <v>27</v>
      </c>
      <c r="F12" s="122"/>
      <c r="G12" s="122"/>
      <c r="H12" s="122"/>
      <c r="I12" s="122"/>
      <c r="J12" s="122"/>
      <c r="K12" s="112">
        <f>1000000000*10.09</f>
        <v>10090000000</v>
      </c>
    </row>
    <row r="13" spans="2:11" s="57" customFormat="1" ht="52.9" customHeight="1" x14ac:dyDescent="0.2">
      <c r="B13" s="81" t="s">
        <v>46</v>
      </c>
      <c r="C13" s="83" t="s">
        <v>68</v>
      </c>
      <c r="E13" s="123" t="s">
        <v>84</v>
      </c>
      <c r="F13" s="124"/>
      <c r="G13" s="124"/>
      <c r="H13" s="124"/>
      <c r="I13" s="124"/>
      <c r="J13" s="124"/>
      <c r="K13" s="112">
        <f>750000000*12</f>
        <v>9000000000</v>
      </c>
    </row>
    <row r="14" spans="2:11" s="57" customFormat="1" ht="47.45" customHeight="1" x14ac:dyDescent="0.2">
      <c r="B14" s="81" t="s">
        <v>33</v>
      </c>
      <c r="C14" s="93">
        <v>1</v>
      </c>
      <c r="E14" s="123" t="s">
        <v>28</v>
      </c>
      <c r="F14" s="124"/>
      <c r="G14" s="124"/>
      <c r="H14" s="124"/>
      <c r="I14" s="124"/>
      <c r="J14" s="124"/>
      <c r="K14" s="112">
        <f>3000000000*1.07</f>
        <v>3210000000</v>
      </c>
    </row>
    <row r="15" spans="2:11" s="57" customFormat="1" ht="92.45" customHeight="1" x14ac:dyDescent="0.2">
      <c r="B15" s="113" t="s">
        <v>47</v>
      </c>
      <c r="C15" s="114" t="s">
        <v>58</v>
      </c>
      <c r="E15" s="144" t="s">
        <v>95</v>
      </c>
      <c r="F15" s="145"/>
      <c r="G15" s="145"/>
      <c r="H15" s="145"/>
      <c r="I15" s="145"/>
      <c r="J15" s="145"/>
      <c r="K15" s="112">
        <f>3000000000*1.018</f>
        <v>3054000000</v>
      </c>
    </row>
    <row r="16" spans="2:11" s="57" customFormat="1" ht="14.45" customHeight="1" x14ac:dyDescent="0.2">
      <c r="B16" s="131" t="s">
        <v>35</v>
      </c>
      <c r="C16" s="134" t="s">
        <v>34</v>
      </c>
      <c r="E16" s="129"/>
      <c r="F16" s="130"/>
      <c r="G16" s="130"/>
      <c r="H16" s="130"/>
      <c r="I16" s="130"/>
      <c r="J16" s="130"/>
      <c r="K16" s="87"/>
    </row>
    <row r="17" spans="2:11" s="57" customFormat="1" ht="12.75" x14ac:dyDescent="0.2">
      <c r="B17" s="132"/>
      <c r="C17" s="135"/>
      <c r="E17" s="86"/>
      <c r="F17" s="101"/>
      <c r="G17" s="102"/>
      <c r="H17" s="102"/>
      <c r="I17" s="102"/>
      <c r="J17" s="101"/>
      <c r="K17" s="87"/>
    </row>
    <row r="18" spans="2:11" s="57" customFormat="1" ht="12.75" x14ac:dyDescent="0.2">
      <c r="B18" s="133"/>
      <c r="C18" s="136"/>
      <c r="E18" s="86"/>
      <c r="F18" s="101"/>
      <c r="G18" s="102"/>
      <c r="H18" s="102"/>
      <c r="I18" s="102"/>
      <c r="J18" s="101"/>
      <c r="K18" s="87"/>
    </row>
    <row r="19" spans="2:11" s="57" customFormat="1" ht="63.75" x14ac:dyDescent="0.2">
      <c r="B19" s="81" t="s">
        <v>48</v>
      </c>
      <c r="C19" s="94" t="s">
        <v>93</v>
      </c>
      <c r="E19" s="86"/>
      <c r="F19" s="101"/>
      <c r="G19" s="102"/>
      <c r="H19" s="102"/>
      <c r="I19" s="102"/>
      <c r="J19" s="101"/>
      <c r="K19" s="88"/>
    </row>
    <row r="20" spans="2:11" s="57" customFormat="1" ht="73.150000000000006" customHeight="1" thickBot="1" x14ac:dyDescent="0.25">
      <c r="B20" s="81" t="s">
        <v>59</v>
      </c>
      <c r="C20" s="83" t="s">
        <v>65</v>
      </c>
      <c r="E20" s="86"/>
      <c r="F20" s="101"/>
      <c r="G20" s="102"/>
      <c r="H20" s="102"/>
      <c r="I20" s="102"/>
      <c r="J20" s="101"/>
      <c r="K20" s="87"/>
    </row>
    <row r="21" spans="2:11" s="57" customFormat="1" ht="39" thickBot="1" x14ac:dyDescent="0.25">
      <c r="B21" s="81" t="s">
        <v>37</v>
      </c>
      <c r="C21" s="95" t="s">
        <v>36</v>
      </c>
      <c r="E21" s="125" t="s">
        <v>70</v>
      </c>
      <c r="F21" s="126"/>
      <c r="G21" s="126"/>
      <c r="H21" s="126"/>
      <c r="I21" s="126"/>
      <c r="J21" s="126"/>
      <c r="K21" s="103">
        <f>K10</f>
        <v>10915000000</v>
      </c>
    </row>
    <row r="22" spans="2:11" s="57" customFormat="1" ht="39" thickBot="1" x14ac:dyDescent="0.25">
      <c r="B22" s="84" t="s">
        <v>30</v>
      </c>
      <c r="C22" s="91">
        <f>C11</f>
        <v>79681675089</v>
      </c>
      <c r="E22" s="127" t="s">
        <v>71</v>
      </c>
      <c r="F22" s="128"/>
      <c r="G22" s="128"/>
      <c r="H22" s="128"/>
      <c r="I22" s="128"/>
      <c r="J22" s="128"/>
      <c r="K22" s="104">
        <f>SUM(K12:K15)</f>
        <v>25354000000</v>
      </c>
    </row>
    <row r="23" spans="2:11" s="57" customFormat="1" ht="52.5" thickTop="1" thickBot="1" x14ac:dyDescent="0.25">
      <c r="B23" s="85" t="s">
        <v>50</v>
      </c>
      <c r="C23" s="90">
        <f>C22</f>
        <v>79681675089</v>
      </c>
      <c r="E23" s="115" t="s">
        <v>67</v>
      </c>
      <c r="F23" s="116"/>
      <c r="G23" s="116"/>
      <c r="H23" s="116"/>
      <c r="I23" s="116"/>
      <c r="J23" s="116"/>
      <c r="K23" s="89">
        <f>SUM(K21:K22)</f>
        <v>36269000000</v>
      </c>
    </row>
    <row r="24" spans="2:11" s="57" customFormat="1" ht="15" customHeight="1" x14ac:dyDescent="0.2"/>
    <row r="25" spans="2:11" s="57" customFormat="1" ht="12.75" x14ac:dyDescent="0.2">
      <c r="B25" s="117" t="s">
        <v>76</v>
      </c>
      <c r="C25" s="117"/>
      <c r="D25" s="117"/>
      <c r="E25" s="117"/>
      <c r="F25" s="117"/>
      <c r="G25" s="117"/>
      <c r="H25" s="117"/>
      <c r="I25" s="117"/>
      <c r="J25" s="117"/>
      <c r="K25" s="117"/>
    </row>
    <row r="26" spans="2:11" s="57" customFormat="1" ht="12.75" x14ac:dyDescent="0.2">
      <c r="B26" s="117"/>
      <c r="C26" s="117"/>
      <c r="D26" s="117"/>
      <c r="E26" s="117"/>
      <c r="F26" s="117"/>
      <c r="G26" s="117"/>
      <c r="H26" s="117"/>
      <c r="I26" s="117"/>
      <c r="J26" s="117"/>
      <c r="K26" s="117"/>
    </row>
    <row r="27" spans="2:11" s="57" customFormat="1" ht="12.75" x14ac:dyDescent="0.2">
      <c r="B27" s="105" t="s">
        <v>69</v>
      </c>
    </row>
    <row r="28" spans="2:11" s="57" customFormat="1" ht="12.75" x14ac:dyDescent="0.2"/>
    <row r="29" spans="2:11" s="57" customFormat="1" ht="12.75" x14ac:dyDescent="0.2"/>
    <row r="30" spans="2:11" s="57" customFormat="1" ht="12.75" x14ac:dyDescent="0.2"/>
    <row r="31" spans="2:11" s="57" customFormat="1" ht="12.75" x14ac:dyDescent="0.2"/>
    <row r="41" spans="2:2" x14ac:dyDescent="0.25">
      <c r="B41" s="75"/>
    </row>
  </sheetData>
  <mergeCells count="14">
    <mergeCell ref="E23:J23"/>
    <mergeCell ref="E10:J10"/>
    <mergeCell ref="B25:K26"/>
    <mergeCell ref="E9:K9"/>
    <mergeCell ref="E11:K11"/>
    <mergeCell ref="E12:J12"/>
    <mergeCell ref="E13:J13"/>
    <mergeCell ref="E14:J14"/>
    <mergeCell ref="E21:J21"/>
    <mergeCell ref="E22:J22"/>
    <mergeCell ref="E15:J15"/>
    <mergeCell ref="E16:J16"/>
    <mergeCell ref="B16:B18"/>
    <mergeCell ref="C16:C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9C23-BD31-4232-B880-1BE51CB6F9E6}">
  <sheetPr>
    <pageSetUpPr fitToPage="1"/>
  </sheetPr>
  <dimension ref="B2:N45"/>
  <sheetViews>
    <sheetView tabSelected="1" zoomScaleNormal="100" workbookViewId="0">
      <selection activeCell="D15" sqref="D15"/>
    </sheetView>
  </sheetViews>
  <sheetFormatPr defaultColWidth="9.28515625" defaultRowHeight="15" x14ac:dyDescent="0.25"/>
  <cols>
    <col min="1" max="1" width="3.28515625" style="4" customWidth="1"/>
    <col min="2" max="2" width="56.42578125" style="4" customWidth="1"/>
    <col min="3" max="3" width="1.5703125" style="4" customWidth="1"/>
    <col min="4" max="4" width="22.42578125" style="4" customWidth="1"/>
    <col min="5" max="5" width="21.5703125" style="4" customWidth="1"/>
    <col min="6" max="6" width="25.7109375" style="4" customWidth="1"/>
    <col min="7" max="7" width="14.5703125" style="4" customWidth="1"/>
    <col min="8" max="8" width="16" style="4" customWidth="1"/>
    <col min="9" max="16384" width="9.28515625" style="4"/>
  </cols>
  <sheetData>
    <row r="2" spans="2:8" ht="19.149999999999999" customHeight="1" x14ac:dyDescent="0.25"/>
    <row r="3" spans="2:8" ht="18.75" x14ac:dyDescent="0.25">
      <c r="B3" s="53" t="s">
        <v>53</v>
      </c>
      <c r="C3" s="1"/>
      <c r="D3" s="1"/>
      <c r="E3" s="1"/>
    </row>
    <row r="4" spans="2:8" x14ac:dyDescent="0.25">
      <c r="B4" s="74" t="s">
        <v>72</v>
      </c>
      <c r="C4" s="2"/>
      <c r="D4" s="2"/>
      <c r="E4" s="2"/>
    </row>
    <row r="5" spans="2:8" x14ac:dyDescent="0.25">
      <c r="B5" s="56"/>
      <c r="C5" s="56"/>
      <c r="D5" s="56"/>
      <c r="E5" s="56"/>
      <c r="F5" s="57"/>
      <c r="G5" s="57"/>
      <c r="H5" s="57"/>
    </row>
    <row r="6" spans="2:8" x14ac:dyDescent="0.25">
      <c r="B6" s="57"/>
      <c r="C6" s="57"/>
      <c r="D6" s="57"/>
      <c r="E6" s="57"/>
      <c r="F6" s="57"/>
      <c r="G6" s="57"/>
      <c r="H6" s="57"/>
    </row>
    <row r="7" spans="2:8" ht="38.25" x14ac:dyDescent="0.25">
      <c r="B7" s="58" t="s">
        <v>9</v>
      </c>
      <c r="C7" s="58"/>
      <c r="D7" s="59" t="s">
        <v>29</v>
      </c>
      <c r="E7" s="59" t="s">
        <v>54</v>
      </c>
      <c r="F7" s="59" t="s">
        <v>63</v>
      </c>
      <c r="G7" s="59" t="s">
        <v>10</v>
      </c>
      <c r="H7" s="59" t="s">
        <v>11</v>
      </c>
    </row>
    <row r="8" spans="2:8" x14ac:dyDescent="0.25">
      <c r="B8" s="24" t="s">
        <v>12</v>
      </c>
      <c r="C8" s="24"/>
      <c r="D8" s="60" t="s">
        <v>13</v>
      </c>
      <c r="E8" s="60" t="s">
        <v>14</v>
      </c>
      <c r="F8" s="60" t="s">
        <v>15</v>
      </c>
      <c r="G8" s="60" t="s">
        <v>16</v>
      </c>
      <c r="H8" s="60" t="s">
        <v>16</v>
      </c>
    </row>
    <row r="9" spans="2:8" x14ac:dyDescent="0.25">
      <c r="B9" s="61" t="s">
        <v>3</v>
      </c>
      <c r="C9" s="61"/>
      <c r="D9" s="62" t="s">
        <v>17</v>
      </c>
      <c r="E9" s="62" t="s">
        <v>18</v>
      </c>
      <c r="F9" s="62" t="s">
        <v>18</v>
      </c>
      <c r="G9" s="62" t="s">
        <v>79</v>
      </c>
      <c r="H9" s="96" t="s">
        <v>55</v>
      </c>
    </row>
    <row r="10" spans="2:8" x14ac:dyDescent="0.25">
      <c r="B10" s="63" t="s">
        <v>5</v>
      </c>
      <c r="C10" s="64"/>
      <c r="D10" s="106">
        <v>7505936679</v>
      </c>
      <c r="E10" s="65">
        <v>100</v>
      </c>
      <c r="F10" s="66">
        <v>100</v>
      </c>
      <c r="G10" s="106">
        <v>52.1</v>
      </c>
      <c r="H10" s="106">
        <v>560</v>
      </c>
    </row>
    <row r="11" spans="2:8" ht="15" customHeight="1" x14ac:dyDescent="0.25">
      <c r="B11" s="63" t="s">
        <v>80</v>
      </c>
      <c r="C11" s="64"/>
      <c r="D11" s="106">
        <v>2520650551</v>
      </c>
      <c r="E11" s="65">
        <v>100</v>
      </c>
      <c r="F11" s="66">
        <v>100</v>
      </c>
      <c r="G11" s="106">
        <v>11.5</v>
      </c>
      <c r="H11" s="106">
        <v>120</v>
      </c>
    </row>
    <row r="12" spans="2:8" ht="15" customHeight="1" x14ac:dyDescent="0.25">
      <c r="B12" s="63" t="s">
        <v>6</v>
      </c>
      <c r="C12" s="64"/>
      <c r="D12" s="106">
        <v>69655087859</v>
      </c>
      <c r="E12" s="65">
        <v>100</v>
      </c>
      <c r="F12" s="66">
        <v>100</v>
      </c>
      <c r="G12" s="106">
        <v>600.1</v>
      </c>
      <c r="H12" s="106">
        <v>6510</v>
      </c>
    </row>
    <row r="13" spans="2:8" x14ac:dyDescent="0.25">
      <c r="B13" s="64"/>
      <c r="C13" s="64"/>
      <c r="D13" s="36"/>
      <c r="E13" s="66"/>
      <c r="F13" s="67"/>
      <c r="G13" s="107"/>
      <c r="H13" s="108"/>
    </row>
    <row r="14" spans="2:8" x14ac:dyDescent="0.25">
      <c r="B14" s="40" t="s">
        <v>19</v>
      </c>
      <c r="C14" s="40"/>
      <c r="D14" s="68">
        <f>SUM(D10:D12)</f>
        <v>79681675089</v>
      </c>
      <c r="E14" s="69"/>
      <c r="F14" s="70"/>
      <c r="G14" s="109">
        <f>SUM(G10:G12)</f>
        <v>663.7</v>
      </c>
      <c r="H14" s="109">
        <f>SUM(H10:H12)</f>
        <v>7190</v>
      </c>
    </row>
    <row r="15" spans="2:8" x14ac:dyDescent="0.25">
      <c r="B15" s="57"/>
      <c r="C15" s="57"/>
      <c r="D15" s="57"/>
      <c r="E15" s="57"/>
      <c r="F15" s="57"/>
      <c r="G15" s="57"/>
      <c r="H15" s="57"/>
    </row>
    <row r="16" spans="2:8" x14ac:dyDescent="0.25">
      <c r="B16" s="22" t="s">
        <v>20</v>
      </c>
      <c r="C16" s="22"/>
      <c r="D16" s="57"/>
      <c r="E16" s="22"/>
      <c r="F16" s="57"/>
      <c r="G16" s="57"/>
      <c r="H16" s="57"/>
    </row>
    <row r="17" spans="2:14" x14ac:dyDescent="0.25">
      <c r="B17" s="71" t="s">
        <v>12</v>
      </c>
      <c r="C17" s="22" t="s">
        <v>21</v>
      </c>
      <c r="D17" s="57"/>
      <c r="E17" s="22"/>
      <c r="F17" s="57"/>
      <c r="G17" s="57"/>
      <c r="H17" s="57"/>
    </row>
    <row r="18" spans="2:14" x14ac:dyDescent="0.25">
      <c r="B18" s="71" t="s">
        <v>13</v>
      </c>
      <c r="C18" s="22" t="s">
        <v>22</v>
      </c>
      <c r="D18" s="57"/>
      <c r="E18" s="22"/>
      <c r="F18" s="57"/>
      <c r="G18" s="57"/>
      <c r="H18" s="57"/>
    </row>
    <row r="19" spans="2:14" x14ac:dyDescent="0.25">
      <c r="B19" s="71" t="s">
        <v>14</v>
      </c>
      <c r="C19" s="22" t="s">
        <v>23</v>
      </c>
      <c r="D19" s="57"/>
      <c r="E19" s="22"/>
      <c r="F19" s="57"/>
      <c r="G19" s="57"/>
      <c r="H19" s="57"/>
    </row>
    <row r="20" spans="2:14" x14ac:dyDescent="0.25">
      <c r="B20" s="71" t="s">
        <v>15</v>
      </c>
      <c r="C20" s="22" t="s">
        <v>24</v>
      </c>
      <c r="D20" s="57"/>
      <c r="E20" s="22"/>
      <c r="F20" s="57"/>
      <c r="G20" s="57"/>
      <c r="H20" s="57"/>
    </row>
    <row r="21" spans="2:14" x14ac:dyDescent="0.25">
      <c r="B21" s="71" t="s">
        <v>16</v>
      </c>
      <c r="C21" s="72" t="s">
        <v>61</v>
      </c>
      <c r="D21" s="57"/>
      <c r="E21" s="72"/>
      <c r="F21" s="57"/>
      <c r="G21" s="57"/>
      <c r="H21" s="57"/>
    </row>
    <row r="22" spans="2:14" x14ac:dyDescent="0.25">
      <c r="B22" s="73"/>
      <c r="C22" s="72" t="s">
        <v>60</v>
      </c>
      <c r="D22" s="57"/>
      <c r="E22" s="72"/>
      <c r="F22" s="57"/>
      <c r="G22" s="57"/>
      <c r="H22" s="57"/>
    </row>
    <row r="23" spans="2:14" x14ac:dyDescent="0.25">
      <c r="B23" s="22"/>
      <c r="C23" s="72" t="s">
        <v>62</v>
      </c>
      <c r="D23" s="57"/>
      <c r="E23" s="22"/>
      <c r="F23" s="57"/>
      <c r="G23" s="57"/>
      <c r="H23" s="57"/>
    </row>
    <row r="24" spans="2:14" ht="18" customHeight="1" x14ac:dyDescent="0.25">
      <c r="B24" s="22"/>
      <c r="C24" s="22"/>
      <c r="D24" s="22"/>
      <c r="E24" s="22"/>
      <c r="F24" s="57"/>
      <c r="G24" s="57"/>
      <c r="H24" s="57"/>
    </row>
    <row r="25" spans="2:14" x14ac:dyDescent="0.25">
      <c r="B25" s="22"/>
      <c r="C25" s="22"/>
      <c r="D25" s="22"/>
      <c r="E25" s="22"/>
      <c r="F25" s="57"/>
      <c r="G25" s="57"/>
      <c r="H25" s="57"/>
    </row>
    <row r="26" spans="2:14" x14ac:dyDescent="0.25">
      <c r="B26" s="140" t="s">
        <v>64</v>
      </c>
      <c r="C26" s="140"/>
      <c r="D26" s="140"/>
      <c r="E26" s="140"/>
      <c r="F26" s="140"/>
      <c r="G26" s="140"/>
      <c r="H26" s="140"/>
      <c r="I26" s="140"/>
    </row>
    <row r="27" spans="2:14" ht="18.75" customHeight="1" x14ac:dyDescent="0.25">
      <c r="B27" s="139" t="s">
        <v>81</v>
      </c>
      <c r="C27" s="139"/>
      <c r="D27" s="139"/>
      <c r="E27" s="139"/>
      <c r="F27" s="139"/>
      <c r="G27" s="139"/>
      <c r="H27" s="139"/>
      <c r="I27" s="139"/>
    </row>
    <row r="28" spans="2:14" x14ac:dyDescent="0.25">
      <c r="B28" s="139"/>
      <c r="C28" s="139"/>
      <c r="D28" s="139"/>
      <c r="E28" s="139"/>
      <c r="F28" s="139"/>
      <c r="G28" s="139"/>
      <c r="H28" s="139"/>
      <c r="I28" s="139"/>
    </row>
    <row r="29" spans="2:14" x14ac:dyDescent="0.25">
      <c r="B29" s="139"/>
      <c r="C29" s="139"/>
      <c r="D29" s="139"/>
      <c r="E29" s="139"/>
      <c r="F29" s="139"/>
      <c r="G29" s="139"/>
      <c r="H29" s="139"/>
      <c r="I29" s="139"/>
    </row>
    <row r="30" spans="2:14" x14ac:dyDescent="0.25">
      <c r="B30" s="139"/>
      <c r="C30" s="139"/>
      <c r="D30" s="139"/>
      <c r="E30" s="139"/>
      <c r="F30" s="139"/>
      <c r="G30" s="139"/>
      <c r="H30" s="139"/>
      <c r="I30" s="139"/>
    </row>
    <row r="31" spans="2:14" x14ac:dyDescent="0.25">
      <c r="B31" s="110"/>
      <c r="C31" s="110"/>
      <c r="D31" s="110"/>
      <c r="E31" s="110"/>
      <c r="F31" s="111"/>
      <c r="H31" s="3"/>
      <c r="I31" s="3"/>
      <c r="N31" s="7"/>
    </row>
    <row r="32" spans="2:14" x14ac:dyDescent="0.25">
      <c r="B32" s="110"/>
      <c r="C32" s="110"/>
      <c r="D32" s="110"/>
      <c r="E32" s="110"/>
      <c r="F32" s="111"/>
      <c r="H32" s="3"/>
      <c r="I32" s="3"/>
      <c r="N32" s="7"/>
    </row>
    <row r="33" spans="2:14" x14ac:dyDescent="0.25">
      <c r="B33" s="3"/>
      <c r="C33" s="3"/>
      <c r="D33" s="3"/>
      <c r="E33" s="3"/>
      <c r="H33" s="3"/>
      <c r="I33" s="3"/>
      <c r="N33" s="7"/>
    </row>
    <row r="34" spans="2:14" x14ac:dyDescent="0.25">
      <c r="B34" s="3"/>
      <c r="C34" s="3"/>
      <c r="D34" s="3"/>
      <c r="E34" s="3"/>
      <c r="F34" s="3"/>
      <c r="G34" s="3"/>
      <c r="H34" s="3"/>
      <c r="I34" s="3"/>
    </row>
    <row r="35" spans="2:14" x14ac:dyDescent="0.25">
      <c r="B35" s="3"/>
      <c r="C35" s="3"/>
      <c r="D35" s="3"/>
      <c r="E35" s="3"/>
      <c r="F35" s="3"/>
      <c r="G35" s="3"/>
      <c r="H35" s="3"/>
      <c r="I35" s="3"/>
    </row>
    <row r="36" spans="2:14" x14ac:dyDescent="0.25">
      <c r="B36" s="3"/>
      <c r="C36" s="3"/>
      <c r="D36" s="3"/>
      <c r="E36" s="3"/>
      <c r="F36" s="3"/>
      <c r="G36" s="3"/>
      <c r="H36" s="3"/>
      <c r="I36" s="3"/>
    </row>
    <row r="37" spans="2:14" x14ac:dyDescent="0.25">
      <c r="B37" s="3"/>
      <c r="C37" s="3"/>
      <c r="D37" s="3"/>
      <c r="E37" s="3"/>
      <c r="F37" s="3"/>
      <c r="G37" s="3"/>
      <c r="H37" s="3"/>
      <c r="I37" s="3"/>
    </row>
    <row r="38" spans="2:14" x14ac:dyDescent="0.25">
      <c r="B38" s="3"/>
      <c r="C38" s="3"/>
      <c r="D38" s="3"/>
      <c r="E38" s="3"/>
      <c r="F38" s="3"/>
      <c r="G38" s="3"/>
      <c r="H38" s="3"/>
      <c r="I38" s="3"/>
    </row>
    <row r="39" spans="2:14" x14ac:dyDescent="0.25">
      <c r="B39" s="3"/>
      <c r="C39" s="3"/>
      <c r="D39" s="3"/>
      <c r="E39" s="3"/>
      <c r="F39" s="3"/>
      <c r="G39" s="3"/>
      <c r="H39" s="3"/>
      <c r="I39" s="3"/>
    </row>
    <row r="40" spans="2:14" x14ac:dyDescent="0.25">
      <c r="B40" s="3"/>
      <c r="C40" s="3"/>
      <c r="D40" s="3"/>
      <c r="E40" s="3"/>
      <c r="F40" s="3"/>
      <c r="G40" s="3"/>
      <c r="H40" s="3"/>
      <c r="I40" s="3"/>
    </row>
    <row r="41" spans="2:14" x14ac:dyDescent="0.25">
      <c r="B41" s="3"/>
      <c r="C41" s="3"/>
      <c r="D41" s="3"/>
      <c r="E41" s="3"/>
      <c r="F41" s="3"/>
      <c r="G41" s="3"/>
      <c r="H41" s="3"/>
      <c r="I41" s="3"/>
    </row>
    <row r="42" spans="2:14" x14ac:dyDescent="0.25">
      <c r="B42" s="3"/>
      <c r="C42" s="3"/>
      <c r="D42" s="3"/>
      <c r="E42" s="3"/>
      <c r="F42" s="3"/>
      <c r="G42" s="3"/>
      <c r="H42" s="3"/>
      <c r="I42" s="3"/>
    </row>
    <row r="43" spans="2:14" x14ac:dyDescent="0.25">
      <c r="B43" s="3"/>
      <c r="C43" s="3"/>
      <c r="D43" s="3"/>
      <c r="E43" s="3"/>
      <c r="F43" s="3"/>
      <c r="G43" s="3"/>
      <c r="H43" s="3"/>
      <c r="I43" s="3"/>
    </row>
    <row r="44" spans="2:14" x14ac:dyDescent="0.25">
      <c r="B44" s="3"/>
      <c r="C44" s="3"/>
      <c r="D44" s="3"/>
      <c r="E44" s="3"/>
      <c r="F44" s="3"/>
      <c r="G44" s="3"/>
      <c r="H44" s="3"/>
      <c r="I44" s="3"/>
    </row>
    <row r="45" spans="2:14" x14ac:dyDescent="0.25">
      <c r="B45" s="3"/>
      <c r="C45" s="3"/>
      <c r="D45" s="3"/>
      <c r="E45" s="3"/>
      <c r="F45" s="3"/>
      <c r="G45" s="3"/>
      <c r="H45" s="3"/>
      <c r="I45" s="3"/>
    </row>
  </sheetData>
  <mergeCells count="2">
    <mergeCell ref="B27:I30"/>
    <mergeCell ref="B26:I26"/>
  </mergeCells>
  <pageMargins left="0.25" right="0.25" top="0.75" bottom="0.75" header="0.3" footer="0.3"/>
  <pageSetup paperSize="9" scale="80" orientation="landscape" r:id="rId1"/>
  <headerFooter>
    <oddHeader>&amp;R&amp;"Calibri"&amp;12&amp;K008A00 I N T E R N - A L L I A N S E N&amp;1#_x000D_</oddHeader>
    <oddFooter>&amp;L_x000D_&amp;1#&amp;"Calibri"&amp;12&amp;K008A00 I N T E R N - A L L I A N S E 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BE21B92E6E27479E2A5AE1D78CFA52" ma:contentTypeVersion="14" ma:contentTypeDescription="Create a new document." ma:contentTypeScope="" ma:versionID="639891d956c9ae6ce2ac302bab83c00c">
  <xsd:schema xmlns:xsd="http://www.w3.org/2001/XMLSchema" xmlns:xs="http://www.w3.org/2001/XMLSchema" xmlns:p="http://schemas.microsoft.com/office/2006/metadata/properties" xmlns:ns1="http://schemas.microsoft.com/sharepoint/v3" xmlns:ns2="f5e62c5b-2d54-4b48-b660-7dcd4980e1a6" xmlns:ns3="171cb7ad-f906-4deb-a417-232b974b60d5" targetNamespace="http://schemas.microsoft.com/office/2006/metadata/properties" ma:root="true" ma:fieldsID="6329dcbc25471290191e4c9065e7640a" ns1:_="" ns2:_="" ns3:_="">
    <xsd:import namespace="http://schemas.microsoft.com/sharepoint/v3"/>
    <xsd:import namespace="f5e62c5b-2d54-4b48-b660-7dcd4980e1a6"/>
    <xsd:import namespace="171cb7ad-f906-4deb-a417-232b974b60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62c5b-2d54-4b48-b660-7dcd4980e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8bd757e-5e9e-4f46-8b01-27acfb085a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cb7ad-f906-4deb-a417-232b974b60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2155b6-ff20-45d0-a106-21531caed8e4}" ma:internalName="TaxCatchAll" ma:showField="CatchAllData" ma:web="171cb7ad-f906-4deb-a417-232b974b6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5e62c5b-2d54-4b48-b660-7dcd4980e1a6">
      <Terms xmlns="http://schemas.microsoft.com/office/infopath/2007/PartnerControls"/>
    </lcf76f155ced4ddcb4097134ff3c332f>
    <TaxCatchAll xmlns="171cb7ad-f906-4deb-a417-232b974b60d5"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ADE8CDE-03FB-4D67-A0D0-6ABE9239BA65}"/>
</file>

<file path=customXml/itemProps2.xml><?xml version="1.0" encoding="utf-8"?>
<ds:datastoreItem xmlns:ds="http://schemas.openxmlformats.org/officeDocument/2006/customXml" ds:itemID="{50EB9DC5-8A34-4614-8BFC-5FE4881F764F}"/>
</file>

<file path=customXml/itemProps3.xml><?xml version="1.0" encoding="utf-8"?>
<ds:datastoreItem xmlns:ds="http://schemas.openxmlformats.org/officeDocument/2006/customXml" ds:itemID="{393EC9C6-EE9F-4A32-BC5B-5B571D97DEF2}"/>
</file>

<file path=docMetadata/LabelInfo.xml><?xml version="1.0" encoding="utf-8"?>
<clbl:labelList xmlns:clbl="http://schemas.microsoft.com/office/2020/mipLabelMetadata">
  <clbl:label id="{48f4341a-4c44-4d0a-9a5c-8b1c63cf69df}" enabled="1" method="Standard" siteId="{3d3309e9-342a-4198-8e2d-01a542e3ff2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Green Funding Alloc Report</vt:lpstr>
      <vt:lpstr>EuGB Alloc Report (Table B)</vt:lpstr>
      <vt:lpstr>Green Funding Impact Report</vt:lpstr>
      <vt:lpstr>'Green Funding Alloc Report'!Print_Area</vt:lpstr>
      <vt:lpstr>'Green Funding Impact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Temel, Ibrahim</dc:creator>
  <cp:lastModifiedBy>Eivind Hegelstad</cp:lastModifiedBy>
  <dcterms:created xsi:type="dcterms:W3CDTF">2025-06-20T12:27:52Z</dcterms:created>
  <dcterms:modified xsi:type="dcterms:W3CDTF">2026-09-09T13:24:41Z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4121a6-36f3-4678-bd5a-1ffd39207b5b_Enabled">
    <vt:lpwstr>true</vt:lpwstr>
  </property>
  <property fmtid="{D5CDD505-2E9C-101B-9397-08002B2CF9AE}" pid="3" name="MSIP_Label_604121a6-36f3-4678-bd5a-1ffd39207b5b_SetDate">
    <vt:lpwstr>2025-11-03T11:24:45Z</vt:lpwstr>
  </property>
  <property fmtid="{D5CDD505-2E9C-101B-9397-08002B2CF9AE}" pid="4" name="MSIP_Label_604121a6-36f3-4678-bd5a-1ffd39207b5b_Method">
    <vt:lpwstr>Standard</vt:lpwstr>
  </property>
  <property fmtid="{D5CDD505-2E9C-101B-9397-08002B2CF9AE}" pid="5" name="MSIP_Label_604121a6-36f3-4678-bd5a-1ffd39207b5b_Name">
    <vt:lpwstr>604121a6-36f3-4678-bd5a-1ffd39207b5b</vt:lpwstr>
  </property>
  <property fmtid="{D5CDD505-2E9C-101B-9397-08002B2CF9AE}" pid="6" name="MSIP_Label_604121a6-36f3-4678-bd5a-1ffd39207b5b_SiteId">
    <vt:lpwstr>491e8cc4-2204-4312-8565-17f85046df01</vt:lpwstr>
  </property>
  <property fmtid="{D5CDD505-2E9C-101B-9397-08002B2CF9AE}" pid="7" name="MSIP_Label_604121a6-36f3-4678-bd5a-1ffd39207b5b_ActionId">
    <vt:lpwstr>c0de3763-25ab-4c36-b06b-ce75a11bc427</vt:lpwstr>
  </property>
  <property fmtid="{D5CDD505-2E9C-101B-9397-08002B2CF9AE}" pid="8" name="MSIP_Label_604121a6-36f3-4678-bd5a-1ffd39207b5b_ContentBits">
    <vt:lpwstr>3</vt:lpwstr>
  </property>
  <property fmtid="{D5CDD505-2E9C-101B-9397-08002B2CF9AE}" pid="9" name="MSIP_Label_604121a6-36f3-4678-bd5a-1ffd39207b5b_Tag">
    <vt:lpwstr>10, 3, 0, 1</vt:lpwstr>
  </property>
  <property fmtid="{D5CDD505-2E9C-101B-9397-08002B2CF9AE}" pid="10" name="MSIP_Label_1b7f8449-e5d3-4eba-8da7-ffd6ca5bf3e9_Enabled">
    <vt:lpwstr>true</vt:lpwstr>
  </property>
  <property fmtid="{D5CDD505-2E9C-101B-9397-08002B2CF9AE}" pid="11" name="MSIP_Label_1b7f8449-e5d3-4eba-8da7-ffd6ca5bf3e9_SetDate">
    <vt:lpwstr>2026-07-22T11:03:34Z</vt:lpwstr>
  </property>
  <property fmtid="{D5CDD505-2E9C-101B-9397-08002B2CF9AE}" pid="12" name="MSIP_Label_1b7f8449-e5d3-4eba-8da7-ffd6ca5bf3e9_Method">
    <vt:lpwstr>Privileged</vt:lpwstr>
  </property>
  <property fmtid="{D5CDD505-2E9C-101B-9397-08002B2CF9AE}" pid="13" name="MSIP_Label_1b7f8449-e5d3-4eba-8da7-ffd6ca5bf3e9_Name">
    <vt:lpwstr>1b7f8449-e5d3-4eba-8da7-ffd6ca5bf3e9</vt:lpwstr>
  </property>
  <property fmtid="{D5CDD505-2E9C-101B-9397-08002B2CF9AE}" pid="14" name="MSIP_Label_1b7f8449-e5d3-4eba-8da7-ffd6ca5bf3e9_SiteId">
    <vt:lpwstr>1e9b61e8-e590-4abc-b1af-24125e330d2a</vt:lpwstr>
  </property>
  <property fmtid="{D5CDD505-2E9C-101B-9397-08002B2CF9AE}" pid="15" name="MSIP_Label_1b7f8449-e5d3-4eba-8da7-ffd6ca5bf3e9_ActionId">
    <vt:lpwstr>58bd33ea-ab46-417d-81d7-cdc14cb86899</vt:lpwstr>
  </property>
  <property fmtid="{D5CDD505-2E9C-101B-9397-08002B2CF9AE}" pid="16" name="MSIP_Label_1b7f8449-e5d3-4eba-8da7-ffd6ca5bf3e9_ContentBits">
    <vt:lpwstr>0</vt:lpwstr>
  </property>
  <property fmtid="{D5CDD505-2E9C-101B-9397-08002B2CF9AE}" pid="17" name="MSIP_Label_1b7f8449-e5d3-4eba-8da7-ffd6ca5bf3e9_Tag">
    <vt:lpwstr>10, 0, 1, 1</vt:lpwstr>
  </property>
  <property fmtid="{D5CDD505-2E9C-101B-9397-08002B2CF9AE}" pid="18" name="ContentTypeId">
    <vt:lpwstr>0x010100CBBE21B92E6E27479E2A5AE1D78CFA52</vt:lpwstr>
  </property>
</Properties>
</file>